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vnozare.pri\vm\Redirect_profiles\astrazdina\My Documents\Citi_Vienos_Ligumi\Covid\2021\uz_12_31_2021\"/>
    </mc:Choice>
  </mc:AlternateContent>
  <xr:revisionPtr revIDLastSave="0" documentId="13_ncr:1_{25587AE2-9253-4DD6-A113-0CD188A97C74}" xr6:coauthVersionLast="47" xr6:coauthVersionMax="47" xr10:uidLastSave="{00000000-0000-0000-0000-000000000000}"/>
  <bookViews>
    <workbookView xWindow="2652" yWindow="8928" windowWidth="25680" windowHeight="8616" xr2:uid="{C4457518-40FC-4D26-A06B-4518797C47F5}"/>
  </bookViews>
  <sheets>
    <sheet name="papildus_izmaksas" sheetId="1" r:id="rId1"/>
  </sheets>
  <definedNames>
    <definedName name="_xlnm._FilterDatabase" localSheetId="0" hidden="1">papildus_izmaksas!$A$3:$K$3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3" i="1" l="1"/>
  <c r="F33" i="1"/>
  <c r="G320" i="1" l="1"/>
  <c r="G187" i="1"/>
  <c r="F35" i="1" l="1"/>
  <c r="G281" i="1" l="1"/>
  <c r="G39" i="1" l="1"/>
  <c r="F681" i="1" l="1"/>
  <c r="F680" i="1"/>
  <c r="I298" i="1"/>
  <c r="G296" i="1"/>
  <c r="G295" i="1"/>
  <c r="G290" i="1"/>
  <c r="I132" i="1"/>
  <c r="I131" i="1"/>
  <c r="I130" i="1"/>
  <c r="I129" i="1"/>
  <c r="I128" i="1"/>
  <c r="I126" i="1"/>
  <c r="G36" i="1"/>
</calcChain>
</file>

<file path=xl/sharedStrings.xml><?xml version="1.0" encoding="utf-8"?>
<sst xmlns="http://schemas.openxmlformats.org/spreadsheetml/2006/main" count="1592" uniqueCount="771">
  <si>
    <t xml:space="preserve">Informācija par līdzekļu piešķiršanu un izlietojumu Covid-19 izplatības seku mazināšanai un pārvarēšanai </t>
  </si>
  <si>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</si>
  <si>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</si>
  <si>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</si>
  <si>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</si>
  <si>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</si>
  <si>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</si>
  <si>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</si>
  <si>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</si>
  <si>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</si>
  <si>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</si>
  <si>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</si>
  <si>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</si>
  <si>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</si>
  <si>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</si>
  <si>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</si>
  <si>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</si>
  <si>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</si>
  <si>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</si>
  <si>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</si>
  <si>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</si>
  <si>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</si>
  <si>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https://likumi.lv/ta/id/319405</t>
  </si>
  <si>
    <t>02.12.2020.</t>
  </si>
  <si>
    <t>VSIA "Bērnu klīniskā universitātes slimnīca"</t>
  </si>
  <si>
    <t>11.02.2021.</t>
  </si>
  <si>
    <t>Nr.80</t>
  </si>
  <si>
    <t>https://likumi.lv/ta/id/320957</t>
  </si>
  <si>
    <t>VSIA "Slimnīca "Gintermuiža""</t>
  </si>
  <si>
    <t>VSIA "Paula Stradiņa klīniskā universitātes slimīca"</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</si>
  <si>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</si>
  <si>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</si>
  <si>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</si>
  <si>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</si>
  <si>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</si>
  <si>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</si>
  <si>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</si>
  <si>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</si>
  <si>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</si>
  <si>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</si>
  <si>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</si>
  <si>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</si>
  <si>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Nr.35</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</si>
  <si>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</si>
  <si>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</si>
  <si>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</si>
  <si>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</si>
  <si>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</si>
  <si>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</si>
  <si>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</si>
  <si>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</si>
  <si>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</si>
  <si>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</si>
  <si>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</si>
  <si>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</si>
  <si>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</si>
  <si>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</si>
  <si>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</si>
  <si>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</si>
  <si>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</si>
  <si>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</si>
  <si>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</si>
  <si>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</si>
  <si>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</si>
  <si>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</si>
  <si>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</si>
  <si>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</si>
  <si>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</si>
  <si>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</si>
  <si>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</si>
  <si>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</si>
  <si>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</si>
  <si>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</si>
  <si>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</si>
  <si>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</si>
  <si>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</si>
  <si>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</si>
  <si>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</si>
  <si>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</si>
  <si>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</si>
  <si>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</si>
  <si>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</si>
  <si>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</si>
  <si>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</si>
  <si>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</si>
  <si>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</si>
  <si>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</si>
  <si>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</si>
  <si>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</si>
  <si>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</si>
  <si>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</si>
  <si>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</si>
  <si>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</si>
  <si>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</si>
  <si>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</si>
  <si>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</si>
  <si>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</si>
  <si>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</si>
  <si>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</si>
  <si>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</si>
  <si>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</si>
  <si>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</si>
  <si>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</si>
  <si>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</si>
  <si>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</si>
  <si>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</si>
  <si>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</si>
  <si>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</si>
  <si>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</si>
  <si>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</si>
  <si>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</si>
  <si>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</si>
  <si>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</si>
  <si>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</si>
  <si>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</si>
  <si>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</si>
  <si>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</si>
  <si>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</si>
  <si>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</si>
  <si>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</si>
  <si>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</si>
  <si>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</si>
  <si>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</si>
  <si>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</si>
  <si>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</si>
  <si>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</si>
  <si>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</si>
  <si>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</si>
  <si>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</si>
  <si>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</si>
  <si>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</si>
  <si>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</si>
  <si>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</si>
  <si>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</si>
  <si>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</si>
  <si>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</si>
  <si>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</si>
  <si>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</si>
  <si>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</si>
  <si>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</si>
  <si>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</si>
  <si>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</si>
  <si>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</si>
  <si>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</si>
  <si>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</si>
  <si>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</si>
  <si>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</si>
  <si>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</si>
  <si>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</si>
  <si>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</si>
  <si>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</si>
  <si>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</si>
  <si>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</si>
  <si>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</si>
  <si>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</si>
  <si>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</si>
  <si>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</si>
  <si>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</si>
  <si>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</si>
  <si>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</si>
  <si>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</si>
  <si>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</si>
  <si>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</si>
  <si>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</si>
  <si>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</si>
  <si>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</si>
  <si>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</si>
  <si>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</si>
  <si>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</si>
  <si>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</si>
  <si>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</si>
  <si>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</si>
  <si>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</si>
  <si>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</si>
  <si>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</si>
  <si>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</si>
  <si>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</si>
  <si>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</si>
  <si>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</si>
  <si>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</si>
  <si>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</si>
  <si>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</si>
  <si>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</si>
  <si>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</si>
  <si>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</si>
  <si>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</si>
  <si>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</si>
  <si>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</si>
  <si>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</si>
  <si>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https://likumi.lv/ta/id/322652-par-finansu-lidzeklu-pieskirsanu-no-valsts-budzeta-programmas-lidzekli-neparedzetiem-gadijumiem</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</si>
  <si>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</si>
  <si>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</si>
  <si>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</si>
  <si>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</si>
  <si>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Nacionālajam veselības dienestam </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</si>
  <si>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</si>
  <si>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</si>
  <si>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</si>
  <si>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</si>
  <si>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</si>
  <si>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</si>
  <si>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</si>
  <si>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</si>
  <si>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</si>
  <si>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</si>
  <si>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</si>
  <si>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</si>
  <si>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</si>
  <si>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</si>
  <si>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</si>
  <si>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</si>
  <si>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</si>
  <si>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</si>
  <si>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</si>
  <si>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</si>
  <si>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</si>
  <si>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</si>
  <si>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</si>
  <si>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</si>
  <si>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</si>
  <si>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</si>
  <si>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</si>
  <si>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</si>
  <si>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</si>
  <si>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</si>
  <si>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</si>
  <si>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</si>
  <si>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</si>
  <si>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</si>
  <si>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</si>
  <si>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</si>
  <si>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</si>
  <si>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</si>
  <si>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</si>
  <si>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</si>
  <si>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</si>
  <si>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</si>
  <si>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</si>
  <si>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</si>
  <si>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</si>
  <si>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</si>
  <si>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</si>
  <si>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</si>
  <si>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</si>
  <si>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</si>
  <si>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</si>
  <si>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</si>
  <si>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</si>
  <si>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</si>
  <si>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</si>
  <si>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</si>
  <si>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</si>
  <si>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</si>
  <si>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</si>
  <si>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</si>
  <si>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</si>
  <si>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</si>
  <si>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</si>
  <si>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</si>
  <si>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</si>
  <si>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</si>
  <si>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</si>
  <si>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</si>
  <si>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</si>
  <si>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</si>
  <si>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</si>
  <si>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</si>
  <si>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</si>
  <si>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</si>
  <si>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</si>
  <si>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</si>
  <si>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</si>
  <si>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</si>
  <si>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</si>
  <si>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</si>
  <si>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</si>
  <si>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</si>
  <si>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</si>
  <si>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</si>
  <si>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</si>
  <si>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</si>
  <si>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</si>
  <si>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</si>
  <si>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</si>
  <si>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</si>
  <si>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</si>
  <si>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</si>
  <si>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</si>
  <si>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</si>
  <si>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</si>
  <si>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</si>
  <si>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</si>
  <si>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</si>
  <si>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</si>
  <si>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</si>
  <si>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</si>
  <si>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</si>
  <si>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</si>
  <si>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</si>
  <si>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</si>
  <si>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</si>
  <si>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</si>
  <si>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</si>
  <si>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</si>
  <si>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</si>
  <si>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</si>
  <si>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</si>
  <si>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</si>
  <si>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</si>
  <si>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</si>
  <si>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</si>
  <si>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</si>
  <si>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</si>
  <si>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</si>
  <si>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</si>
  <si>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</si>
  <si>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</si>
  <si>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</si>
  <si>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</si>
  <si>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</si>
  <si>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</si>
  <si>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</si>
  <si>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</si>
  <si>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</si>
  <si>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</si>
  <si>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</si>
  <si>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</si>
  <si>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</si>
  <si>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14.07.2021.</t>
  </si>
  <si>
    <t>Nr.512</t>
  </si>
  <si>
    <t>https://likumi.lv/ta/id/324809</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</si>
  <si>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</si>
  <si>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</si>
  <si>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</si>
  <si>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</si>
  <si>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</si>
  <si>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</si>
  <si>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</si>
  <si>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</si>
  <si>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</si>
  <si>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</si>
  <si>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</si>
  <si>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</si>
  <si>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</si>
  <si>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</si>
  <si>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</si>
  <si>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</si>
  <si>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</si>
  <si>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</si>
  <si>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</si>
  <si>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</si>
  <si>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</si>
  <si>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</si>
  <si>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</si>
  <si>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</si>
  <si>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</si>
  <si>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</si>
  <si>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</si>
  <si>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</si>
  <si>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</si>
  <si>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</si>
  <si>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</si>
  <si>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</si>
  <si>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</si>
  <si>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</si>
  <si>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</si>
  <si>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</si>
  <si>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</si>
  <si>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</si>
  <si>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</si>
  <si>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</si>
  <si>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</si>
  <si>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</si>
  <si>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</si>
  <si>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</si>
  <si>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</si>
  <si>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</si>
  <si>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</si>
  <si>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</si>
  <si>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</si>
  <si>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</si>
  <si>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</si>
  <si>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</si>
  <si>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</si>
  <si>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</si>
  <si>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</si>
  <si>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</si>
  <si>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</si>
  <si>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</si>
  <si>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</si>
  <si>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</si>
  <si>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</si>
  <si>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</si>
  <si>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</si>
  <si>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</si>
  <si>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</si>
  <si>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</si>
  <si>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</si>
  <si>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</si>
  <si>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</si>
  <si>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</si>
  <si>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</si>
  <si>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</si>
  <si>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</si>
  <si>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</si>
  <si>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</si>
  <si>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</si>
  <si>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</si>
  <si>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</si>
  <si>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</si>
  <si>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</si>
  <si>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</si>
  <si>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</si>
  <si>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</si>
  <si>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</si>
  <si>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</si>
  <si>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VSIA "Rīgas psihiatrijas un narkoloģijas centrs" līguma Nr.NVD-9/5-2021; Biedrība "Skalbes" līguma nr.NVD-5/56-2021</t>
  </si>
  <si>
    <t>Saskaņā ar noslēgtiem līgumiem</t>
  </si>
  <si>
    <t xml:space="preserve">Individuālo aizsarglīdzekļu (IAL) pasta izdevumi. Transporta pakalpojumi saistībā ar koronavīrusa "Covid-19" uzliesmojumu un tā seku novēršanu 2021.gada janvārī-februārī </t>
  </si>
  <si>
    <t>Slimību profilakses un kontroles centra nodarbinātajiem</t>
  </si>
  <si>
    <t>Samaksa par faktiski izmaksātajām piemaksām Veselības ministrijas ierēdņiem un darbiniekiem no 2021.gada 1.aprīļa līdz 2021.gada 30.jūnijam par iesaisti Covid-19 jautājumu risināšanā un seku novēršanā</t>
  </si>
  <si>
    <t>Veselības ministrijas nodarbinātie</t>
  </si>
  <si>
    <t>Līgums nr.NVD-9/14-2021 ar SIA "RITMIKA", līgums ar SIA "TET"</t>
  </si>
  <si>
    <t>Nr.592</t>
  </si>
  <si>
    <t>Lai nodrošinātu augstas gatavības projektu īstenošanu, kas saistīti ar Covid-19 krīzes pārvarēšanu un ekonomikas atlabšanu atbalstīt valsts sabiedrības ar ierobežotu atbildību "Paula Stradiņa klīniskā universitātes slimnīca" pamatkapitāla palielināšanu augstas gatavības projekta "VSIA "Paula Stradiņa klīniskās universitātes slimnīca" vēsturisko korpusu atjaunošana un energoefektivitātes paaugstināšana un renovācija" īstenošanai</t>
  </si>
  <si>
    <t>Lai nodrošinātu augstas gatavības projektu īstenošanu, kas saistīti ar Covid-19 krīzes pārvarēšanu un ekonomikas atlabšanu atbalstīt valsts sabiedrības ar ierobežotu atbildību "Bērnu klīniskā universitātes slimnīca" pamatkapitāla palielināšanu augstas gatavības projekta "VSIA "Bērnu klīniskā universitātes slimnīca" infrastruktūras uzlabošana, palielinot veco korpusu energoefektivitāti un ventilāciju ierīkošana"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</si>
  <si>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telpu pielāgošana, lai retinātu pacientu plūsmu, sniegtu kvalitatīvākus rehabilitācijas pakalpojumus epidemioloģiski drošākās telpās" īstenošanai</t>
  </si>
  <si>
    <t>Lai nodrošinātu augstas gatavības projektu īstenošanu, kas saistīti ar Covid-19 krīzes pārvarēšanu un ekonomikas atlabšanu atbalstīt valsts sabiedrības ar ierobežotu atbildību "Nacionālais rehabilitācijas centrs "Vaivari"" pamatkapitāla palielināšanu augstas gatavības projekta "VSIA "Nacionālais rehabilitācijas centrs "Vaivari"" jaunas ēkas būvniecība, lai sadalītu pacientu plūsmu, sniegtu kvalitatīvākus ambulatorās rehabilitācijas pakalpojumus epidemioloģiski drošākās telpās" īstenošanai</t>
  </si>
  <si>
    <t>https://likumi.lv/ta/id/325670</t>
  </si>
  <si>
    <t>VSIA "Paula Stradiņa klīniskās universitātes slimnīca"</t>
  </si>
  <si>
    <t>VSIA "Nacionālais rehabilitācijas centrs "Vaivari"</t>
  </si>
  <si>
    <t>Finansējums  intensīvajai terapijai paredzēto gultu uzturēšanai</t>
  </si>
  <si>
    <t>Finansējums  observācijai paredzēto gultu uzturēšanai</t>
  </si>
  <si>
    <t>Nr.586</t>
  </si>
  <si>
    <t>17.08.2021.</t>
  </si>
  <si>
    <t>Digitāla vakcinācijas sertifikāta ģenerēšanas izdevumi personām, kurām ir tiesības Latvijā saņemt pakalpojumu - vakcināciju pret Covid-19, bet kuras to ir saņēmumšas ārvalstīs.</t>
  </si>
  <si>
    <t>Nacionālais veselības dienests, Juridiskais departaments</t>
  </si>
  <si>
    <t>vakcinācijas sertifikātu ģenerēšana</t>
  </si>
  <si>
    <t>https://likumi.lv/ta/id/325499</t>
  </si>
  <si>
    <t>Nr.99</t>
  </si>
  <si>
    <t>Lai nodrošinātu teorētiskās un praktiskās mācības ārstniecības personām par vakcināciju pret Covid-19</t>
  </si>
  <si>
    <t>https://likumi.lv/ta/id/321138</t>
  </si>
  <si>
    <t>Rīgas Stradiņa universitāte</t>
  </si>
  <si>
    <t>ārstniecības personas</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</si>
  <si>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</si>
  <si>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Atlistoši likumā “Par valsts budžetu 2021.gadam” noteiktajam palielināt VSIA "Slimnīca "Gintermuiža"" pamatkapitālu, slimnīcas stacionārās uzņemšanas nodaļas pārbūvei</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</si>
  <si>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</si>
  <si>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</si>
  <si>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</si>
  <si>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</si>
  <si>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</si>
  <si>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</si>
  <si>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</si>
  <si>
    <t>Nr.733</t>
  </si>
  <si>
    <t>13.10.2021.</t>
  </si>
  <si>
    <t>https://likumi.lv/ta/id/326813</t>
  </si>
  <si>
    <t>Lai kompensētu samaksu par ārstniecības personu un pārējo nodarbināto virsstundu darbu, kas saistīts ar Covid-19 jautājumu risināšanu un seku novēršanu:</t>
  </si>
  <si>
    <t xml:space="preserve">lai nodrošinātu samaksu ārstniecības iestādēm par laikposmu no 2021. gada 1. janvāra līdz 2021. gada 30. jūnijam </t>
  </si>
  <si>
    <t>Nacionālā veselības dienesta darbiniekiem par laikposmu no 2021. gada 1. jūnija līdz 2021. gada 31. augustam</t>
  </si>
  <si>
    <t>Neatliekamās medicīniskās palīdzības dienestam par laikposmu no 2021. gada 1. jūnija līdz 2021. gada 31. augustam</t>
  </si>
  <si>
    <t>Slimību profilakses un kontroles centram par laikposmu no 2021. gada 1. jūnija līdz 2021. gada 31. augustam</t>
  </si>
  <si>
    <t>Valsts asinsdonoru centram par laikposmu no 2021. gada 1. jūlija līdz 2021. gada 31. augustam</t>
  </si>
  <si>
    <t>Veselības ministrijai par laikposmu no 2021. gada 1. jūnija līdz 2021. gada 31. augustam</t>
  </si>
  <si>
    <t>Valsts asinsdonoru centra ārstniecības personām un citiem nodarbinātajiem</t>
  </si>
  <si>
    <t>Nr.794</t>
  </si>
  <si>
    <t>02.11.2021.</t>
  </si>
  <si>
    <t>Lai kompensētu atbildīgajām institūcijām samaksu par ārstniecības personu un pārējo nodarbināto virsstundu darbu, kas saistīts ar Covid-19 jautājumu risināšanu un seku novēršanu:</t>
  </si>
  <si>
    <t xml:space="preserve"> Lai nodrošinātu samaksu ārstniecības iestādēm  par laikposmu no 2021. gada 1. maija līdz 2021. gada 31. augustam</t>
  </si>
  <si>
    <t>Nacionālā veselības dienesta darbiniekiem par laikposmu no 2021. gada 1. septembra līdz 2021. gada 30. septembrim</t>
  </si>
  <si>
    <t>Slimību profilakses un kontroles centram par laikposmu no 2021. gada 1. septembra līdz 2021. gada 30. septembrim</t>
  </si>
  <si>
    <t>Valsts asinsdonoru centram par laikposmu no 2021. gada 1. septembra līdz 2021. gada 30. septembrim</t>
  </si>
  <si>
    <t>Veselības ministrijai par laikposmu no 2021. gada 1. septembra līdz 2021. gada 30. septembrim</t>
  </si>
  <si>
    <t>https://likumi.lv/ta/id/327384</t>
  </si>
  <si>
    <t>Nr.745</t>
  </si>
  <si>
    <t>20.10.2021.</t>
  </si>
  <si>
    <t>https://likumi.lv/ta/id/327007</t>
  </si>
  <si>
    <t>Nr.956</t>
  </si>
  <si>
    <t>14.12.2021.</t>
  </si>
  <si>
    <t>https://likumi.lv/ta/id/328413</t>
  </si>
  <si>
    <t>Lai kompensētu atbildīgajām institūcijām samaksu par ārstniecības personu un pārējo nodarbināto virsstundu darbu, kas saistīts ar Covid-19 infekcijas izplatības seku novēršanu:</t>
  </si>
  <si>
    <t xml:space="preserve">Lai nodrošinātu samaksu ārstniecības iestādēm par laikposmu no 2021. gada 1. jūlija līdz 2021. gada 31. oktobrim </t>
  </si>
  <si>
    <t>Nacionālā veselības dienesta darbiniekiem par laikposmu no 2021. gada 1. oktobra līdz 2021. gada 30. novembrim</t>
  </si>
  <si>
    <t>Neatliekamās medicīniskās palīdzības dienestam par laikposmu no 2021. gada 1. septembra līdz 2021. gada 30. novembrim</t>
  </si>
  <si>
    <t>Slimību profilakses un kontroles centram par laikposmu no 2021. gada 1. oktobra līdz 2021. gada 30. novembrim</t>
  </si>
  <si>
    <t>Valsts asinsdonoru centram  par laikposmu no 2021. gada 1. oktobra līdz 2021. gada 30. novembrim</t>
  </si>
  <si>
    <t>Veselības ministrijai par laikposmu no 2021. gada 1. oktobra līdz 2021. gada 30. novembrim</t>
  </si>
  <si>
    <t>Neatliekamā medicīniskā palīdzības dienesta ārstniecības personu un citu nodarbināto atvaļinājumu rezerves uzkrājumu nodrošināšanai, atbilstoši aprēķinātajai piemaksu summai par 2021.gada maiju</t>
  </si>
  <si>
    <t>Samaksa par faktiski izmaksātajām piemaksām Neatliekamā medicīniskā palīdzības dienesta ārstniecības personām un citiem nodarbinātajiem no 2021.gada 1.maija līdz 2021.gada 31.maijam par darbu paaugstināta riska un slodzes apstākļos ārkārtas sabiedrības veselības apdraudējumā saistībā ar Covid-19 uzliesmojumu un tā seku novēršanu</t>
  </si>
  <si>
    <t>Neatliekamā medicīniskā palīdzības dienesta ārstniecības personu un citu nodarbināto atvaļinājumu rezerves uzkrājumu nodrošināšanai, atbilstoši aprēķinātajai piemaksu summai par 2021.gada jūniju</t>
  </si>
  <si>
    <t>Samaksa par faktiski izmaksātajām piemaksām Neatliekamā medicīniskā palīdzības dienesta ārstniecības personām un citiem nodarbinātajiem no 2021.gada 1.jūnija līdz 2021.gada 30.jūnijam par darbu paaugstināta riska un slodzes apstākļos ārkārtas sabiedrības veselības apdraudējumā saistībā ar Covid-19 uzliesmojumu un tā seku novēršanu</t>
  </si>
  <si>
    <t>Nr.689</t>
  </si>
  <si>
    <t>28.09.2021.</t>
  </si>
  <si>
    <t>Lai segtu izdevumus, kas radušies saistībā ar Covid-19 uzliesmojumu un tā seku novēršanu par stacionārajiem veselības aprūpes pakalpojumiem, tai skaitā veicot izmaksu korekciju par pacientu ar pozitīvu Covid-19 testa rezultātu transportēšanu uz dzīvesvietu 2021. gada janvārī un martā</t>
  </si>
  <si>
    <t>Lai segtu izdevumus, kas radušies saistībā ar Covid-19 uzliesmojumu un tā seku novēršanu par laboratorisko izmeklējumu organizēšanu</t>
  </si>
  <si>
    <t>Lai segtu izdevumus, kas radušies saistībā ar Covid-19 uzliesmojumu un tā seku novēršanu par transporta pakalpojumiem</t>
  </si>
  <si>
    <t>Lai segtu izdevumus, kas radušies saistībā ar Covid-19 uzliesmojumu un tā seku novēršanu Neatliekamās medicīniskās palīdzības dienestam ar dezinfekcijas un individuālo aizsardzības līdzekļu iegādi laikposmā no 2021. gada 21. jūnija līdz 31. augustam, tai skaitā veicot izmaksu korekciju par laikposmu no 2021. gada 18. februāra līdz 20. jūnijam.</t>
  </si>
  <si>
    <t>https://likumi.lv/ta/id/326428</t>
  </si>
  <si>
    <t>A.Medical SIA</t>
  </si>
  <si>
    <t>Fabr, SIA</t>
  </si>
  <si>
    <t>Brief SIA</t>
  </si>
  <si>
    <t>B.Braun Medical SIA</t>
  </si>
  <si>
    <t>NMS RIGA, SIA</t>
  </si>
  <si>
    <t>SPODRA SIA</t>
  </si>
  <si>
    <t>MEDILINK SIA</t>
  </si>
  <si>
    <t>AMRID SIA</t>
  </si>
  <si>
    <t>Brama SIA</t>
  </si>
  <si>
    <t>ELVIM SIA</t>
  </si>
  <si>
    <t>Chemi Pharm Latvia SIA</t>
  </si>
  <si>
    <t>NMPD ārstniecības personām un citiem nodarbinātajiem</t>
  </si>
  <si>
    <t>Nr.773</t>
  </si>
  <si>
    <t>27.10.2021.</t>
  </si>
  <si>
    <t>https://likumi.lv/ta/id/327238</t>
  </si>
  <si>
    <t>Lai segtu izdevumus, kas radušies saistībā ar Covid-19 uzliesmojumu un seku novēršanu Neatliekamās medicīniskās palīdzības dienestam par dezinfekcijas un individuālo aizsardzības līdzekļu iegādi no 2021. gada 1. septembra līdz 30. septembrim</t>
  </si>
  <si>
    <t>OneMed SIA</t>
  </si>
  <si>
    <t>Nr.850</t>
  </si>
  <si>
    <t>Lai segtu izdevumus, kas radušies saistībā ar Covid-19 infekcijas uzliesmojumu un seku novēršanu:                                                             1. par medicīniskā inventāra un tā rezerves daļu iegādi;
2. par medicīniskās gāzes (skābekļa) iegādi un medicīniskās gāzes (skābekļa) balonu nomas pakalpojumiem;
3. par medicīnisko atkritumu savākšanas, izvešanas un utilizācijas pakalpojumiem;
4. par operatīvo medicīnisko transportlīdzekļu rezerves daļu iegādi;
5.par neatliekamās medicīniskās palīdzības brigāžu medicīniskā aprīkojuma iegādi
6. saistībā ar pacientu pārvešanu no daudzprofilu klīniskās universitātes slimnīcas VSIA “Paula Stradiņa klīniskā universitātes slimnīca” un SIA “Rīgas Austrumu klīniskā universitātes slimnīca” uz  to sadarbības iestādēm</t>
  </si>
  <si>
    <t>17.11.2021.</t>
  </si>
  <si>
    <t>https://m.likumi.lv/ta/id/327761</t>
  </si>
  <si>
    <t xml:space="preserve">1.A.Medical SIA </t>
  </si>
  <si>
    <t>Amerikas Baltijas tehnoloģiju korporācija SIA</t>
  </si>
  <si>
    <t>Arbor Medical Korporācija SIA</t>
  </si>
  <si>
    <t>AB Medical Group Riga SIA</t>
  </si>
  <si>
    <t>Linde Gas  SIA</t>
  </si>
  <si>
    <t>Mediq Latvija SIA</t>
  </si>
  <si>
    <t>Medeksperts SIA</t>
  </si>
  <si>
    <t>Medika GN SIA</t>
  </si>
  <si>
    <t xml:space="preserve">2.Linde Gas  SIA (medicīniskās gāzes (skābekļa) balonu noma)
</t>
  </si>
  <si>
    <t>Linde Gas  SIA (medicīniskās gāzes (skābekļa) iegāde)</t>
  </si>
  <si>
    <r>
      <rPr>
        <b/>
        <sz val="11"/>
        <rFont val="Times New Roman"/>
        <family val="1"/>
        <charset val="186"/>
      </rPr>
      <t>3</t>
    </r>
    <r>
      <rPr>
        <sz val="11"/>
        <rFont val="Times New Roman"/>
        <family val="1"/>
        <charset val="186"/>
      </rPr>
      <t>.Lautus  SIA</t>
    </r>
  </si>
  <si>
    <t>Lautus  SIA</t>
  </si>
  <si>
    <r>
      <rPr>
        <b/>
        <sz val="11"/>
        <rFont val="Times New Roman"/>
        <family val="1"/>
        <charset val="186"/>
      </rPr>
      <t>4.</t>
    </r>
    <r>
      <rPr>
        <sz val="11"/>
        <rFont val="Times New Roman"/>
        <family val="1"/>
        <charset val="186"/>
      </rPr>
      <t>Baltic Auto Parts SIA</t>
    </r>
  </si>
  <si>
    <t>Baltic Auto Parts SIA</t>
  </si>
  <si>
    <t>Autostils D SIA</t>
  </si>
  <si>
    <t xml:space="preserve">Autostils D SIA </t>
  </si>
  <si>
    <t xml:space="preserve">Auto Blitz SIA </t>
  </si>
  <si>
    <t xml:space="preserve">AMSERV MOTORS, SIA </t>
  </si>
  <si>
    <t xml:space="preserve">Adam Auto SIA </t>
  </si>
  <si>
    <t xml:space="preserve">Avēnija VP  SIA </t>
  </si>
  <si>
    <t xml:space="preserve">ANRU MOTORS, SIA </t>
  </si>
  <si>
    <t xml:space="preserve">Ceļu pārvalde AS </t>
  </si>
  <si>
    <t xml:space="preserve">Domenikss SIA </t>
  </si>
  <si>
    <t xml:space="preserve">ELĪNA, SIA Rēzeknes pilsētas firma </t>
  </si>
  <si>
    <t xml:space="preserve">Evro trans  SIA </t>
  </si>
  <si>
    <t>INTER CARS LATVIJA, SIA</t>
  </si>
  <si>
    <t xml:space="preserve">INTER CARS LATVIJA, SIA </t>
  </si>
  <si>
    <t>KG Knutsson, SIA</t>
  </si>
  <si>
    <t>LASLA-2 SIA</t>
  </si>
  <si>
    <t xml:space="preserve">Marteks SIA </t>
  </si>
  <si>
    <t xml:space="preserve">Mūsu auto Valmiera SIA </t>
  </si>
  <si>
    <t xml:space="preserve">Moller Auto Ventspils SIA </t>
  </si>
  <si>
    <t xml:space="preserve">REZERVE SIA </t>
  </si>
  <si>
    <t xml:space="preserve">Veda - S SIA </t>
  </si>
  <si>
    <t xml:space="preserve">Valters un GR SIA </t>
  </si>
  <si>
    <t xml:space="preserve">Tehauto SIA </t>
  </si>
  <si>
    <t xml:space="preserve">Sigma Dobele  SIA </t>
  </si>
  <si>
    <t>Senson Auto SIA</t>
  </si>
  <si>
    <r>
      <rPr>
        <b/>
        <sz val="11"/>
        <rFont val="Times New Roman"/>
        <family val="1"/>
        <charset val="186"/>
      </rPr>
      <t>5</t>
    </r>
    <r>
      <rPr>
        <sz val="11"/>
        <rFont val="Times New Roman"/>
        <family val="1"/>
        <charset val="186"/>
      </rPr>
      <t>.Medika GN SIA</t>
    </r>
  </si>
  <si>
    <t>Sentios, SIA</t>
  </si>
  <si>
    <t>NMS ELPA SIA</t>
  </si>
  <si>
    <t>Paramedica Lietuva UAB</t>
  </si>
  <si>
    <t>UniKon SIA</t>
  </si>
  <si>
    <t>6.Arbor Medical Korporācija SIA</t>
  </si>
  <si>
    <t>Circle K Latvia SIA</t>
  </si>
  <si>
    <t>NMPD brigāžu personāls darba samaksa</t>
  </si>
  <si>
    <t>Nr.843</t>
  </si>
  <si>
    <t>16.11.2021.</t>
  </si>
  <si>
    <t>https://likumi.lv/ta/id/327738</t>
  </si>
  <si>
    <t>Lai segtu izdevumus, kas radušies saistībā ar Covid-19 uzliesmojumu un seku novēršanu Neatliekamās medicīniskās palīdzības dienestam par dezinfekcijas un individuālo aizsardzības līdzekļu iegādi  2021. gada oktobrī un novembrī</t>
  </si>
  <si>
    <t>Anitra, SIA</t>
  </si>
  <si>
    <t>Elvim SIA</t>
  </si>
  <si>
    <t>J.I.M. SIA</t>
  </si>
  <si>
    <t>SANTAKS, SIA</t>
  </si>
  <si>
    <t>Priva COM SIA</t>
  </si>
  <si>
    <t>Hokeja pasaule SIA</t>
  </si>
  <si>
    <t>NMPD atbildīgo institūciju ārstniecības personu un citu nodarbināto atvaļinājumu rezerves uzkrājumu nodrošināšanai, atbilstoši aprēķinātajai piemaksu summai par 2021.gada oktobri</t>
  </si>
  <si>
    <t>Personu, kurām ir pozitīvs Covid-19 tests, transportēšanas izdevumu nodrošināšana uz dzīvesvietu vai uzturēšanas vietu  š.g. jūlijā - septembrī un oktobrī un novembrī</t>
  </si>
  <si>
    <t>Samaksa par faktiski izmaksātajām piemaksām Valsts asinsdonoru centra ārstniecības personām un citiem nodarbinātajiem no 2021.gada 1.aprīļa līdz 2021.gada 30.jūnijam par iesaisti Covid-19 jautājumu risināšanā un seku novēršanā</t>
  </si>
  <si>
    <t>Valsts asinsdonoru centra ārstniecības personas un citi nodarbinātie</t>
  </si>
  <si>
    <t>Atvaļinājuma rezerves uzkrājumu nodrošināšana par piemaksa daļu Valsts asinsdonoru centra nodarbinātajiem, kuri ir iesaistīti Covid-19 jautājumu risināšanā un seku novēršanā par 2021.gada janvāri- jūniju</t>
  </si>
  <si>
    <t>Valsts asindonoru centra ārstniecības personas un citi nodarbinātie</t>
  </si>
  <si>
    <t xml:space="preserve">Lai nodrošinātu piemaksas atbilstoši aprēķinātajai piemaksu summai no 2021. gada 1. oktobra līdz 2021. gada 30. novembrim atbildīgo institūciju ārstniecības personām un citiem nodarbinātajiem par darbu paaugstināta riska un slodzes apstākļos sabiedrības veselības apdraudējuma situācijā saistībā ar Covid-19 uzliesmojumu un seku novēršanu: </t>
  </si>
  <si>
    <t>Lai nodrošinātu atvaļinājuma rezerves uzkrājumu atbilstoši aprēķinātajai piemaksu summai no 2021. gada 1. oktobra līdz 2021. gada 30. novembrim atbildīgo institūciju ārstniecības personām un citiem nodarbinātajiem par darbu paaugstināta riska un slodzes apstākļos sabiedrības veselības apdraudējuma situācijā saistībā ar Covid-19 uzliesmojumu un seku novēršanu:</t>
  </si>
  <si>
    <t>Samaksa par faktiski izmaksātajām piemaksām atbildīgo institūciju ārstniecības personām un citiem nodarbinātajiem no 2021.gada 1.oktobra līdz 2021.gada 31.oktobrim par darbu paaugstināta riska un slodzes apstākļos ārkārtas sabiedrības veselības apdraudējumā saistībā ar Covid-19 uzliesmojumu un tā seku novēršanu:</t>
  </si>
  <si>
    <t>Samaksa par faktiski izmaksātajām piemaksāmValsts asinsdonoru centra ārstniecības personām un citiem nodarbinātajiem</t>
  </si>
  <si>
    <t>Valsts asinsdonora centra ārstniecības personu un citu nodarbināto atvaļinājumu rezerves uzkrājumu nodrošināšana</t>
  </si>
  <si>
    <t>18.05.2021.(groz.ar 23.11.21.)</t>
  </si>
  <si>
    <t xml:space="preserve">Nr.328 (grozījums MK rīkojumam Nr.22) (groz.ar MK rīk.nr.876) </t>
  </si>
  <si>
    <t>Lai nodrošinātu tālruņa numura "8989" darbību, izdevumi par Zvanu centra un klientu apkalpošanas operatoru pakalpojuma iegādi liela apjoma iedzīvotāju iezvanu apkalpošanas nodrošināšanai (t.sk., Zvanu centra darbinieku atalgojums +SIA "TET" rēķini)</t>
  </si>
  <si>
    <t>Lai segtu izdevumus, kas radušies saistībā ar tālruņa numura "8989" darbības nodrošināšanu (SIA RITMIKA)</t>
  </si>
  <si>
    <t>30.03.2021. (groz.16.11.2021.)</t>
  </si>
  <si>
    <t>Nr.208 (groz.ar MK rīk.855)</t>
  </si>
  <si>
    <t>183 eur, 125 eur</t>
  </si>
  <si>
    <t>21.04.2021. (groz.16.11.2021.)</t>
  </si>
  <si>
    <t>Nr.266 (groz. ar MK rīk. Nr.852)</t>
  </si>
  <si>
    <t>Piemaksas par darbu paaugstināta riska un slodzes apstākļos ārkārtas sabiedrības veselības apdraudējumā saistībā ar koronavīrusa “Covid-19” uzliesmojumu un seku novēršanu NVD darbiniekiem 2021.gada aprīlī-jūnijā</t>
  </si>
  <si>
    <t>Atvaļinājuma rezerves uzkrājumi NVD darbiniekiem, atbilstoši aprēķinātajai piemaksu summai par 2021.gada  janvāri-jūniju</t>
  </si>
  <si>
    <t>Atvaļinājuma rezerves uzkrājumi ģimenes ārstu praksēm, atbistoši aprēķinātajai piemaksu summai par 2021.gada janvāri - jūniju</t>
  </si>
  <si>
    <t>Piemaksas par darbu paaugstināta riska un slodzes apstākļos ārkārtas sabiedrības veselības apdraudējumā saistībā ar koronavīrusa “Covid-19” uzliesmojumu un seku novēršanu ģimenes ārstu praksēm 2021.gada aprīli-jūniju</t>
  </si>
  <si>
    <t>Piemaksa darbam ar COVID-19 pacientu sekundārajā veselības aprūpē 2021.gada aprīli-jūniju</t>
  </si>
  <si>
    <t>Piemaksas farmaceitiem par kompensējamo medikamentu izsniegšanu saistībā ar koronavīrusa “Covid-19” uzliesmojumu un seku novēršanu 2021.gada aprīlī-jūniju</t>
  </si>
  <si>
    <t>Piemaksas stacionāro ārstniecības iestāžu ārstniecības personām un citiem nodarbinātajiem par darbu paaugstināta riska un slodzes apstākļos saistībā ar Covid-19 uzliesmojuma un tā seku novēršanu 2021.gada aprīlī-jūnijā (t.sk., piemaksas uzņemšanas nodaļās, ārstniecības iestādes Covid-19 jautājumu risināšana)</t>
  </si>
  <si>
    <t>Atvaļinājuma rezerves uzkrājumi stacionārām ārstniecības iestādēm, atbistoši aprēķinātajai piemaksu summai par 2021.gada janvāri - jūniju</t>
  </si>
  <si>
    <t>Nr.247 nr.501 (grozījums MK rīkojumam Nr.247)</t>
  </si>
  <si>
    <t>vakcinācijas centri</t>
  </si>
  <si>
    <t>vakcinācijas punkti</t>
  </si>
  <si>
    <t>iedzīvotāji</t>
  </si>
  <si>
    <t>Nr.532 (groz.ar MK rīk.nr.856)</t>
  </si>
  <si>
    <t>10.08.2021. (groz.16.11.21.)</t>
  </si>
  <si>
    <t>https://likumi.lv/ta/id/325331</t>
  </si>
  <si>
    <t>Lai palielinātu vakcinācijas aptveri un uzlabotu sabiedrības veselības drošību</t>
  </si>
  <si>
    <t>Ambulatorie pakalpojumi saistībā ar koronavīrusa "Covid-19" uzliesmojumu un tā seku novēršanu 2021.gada jūlijā, t.sk.:</t>
  </si>
  <si>
    <t>Epidemioloģiskās drošības pasākumu nodrošināšana, sniedzot SAVA pakalpojumus (manipulācijas 60171 un 60172)</t>
  </si>
  <si>
    <t>Stacionārie pakalpojumi saistībā ar koronavīrusa "Covid-19" uzliesmojumu un tā seku novēršanu 2021.gada jūlijā, t.sk.:</t>
  </si>
  <si>
    <t xml:space="preserve">Individuālo aizsardzības līdzekļu izmaksas
</t>
  </si>
  <si>
    <t>Pacientu vai paraugu transports, ja to veikusi cita kompānija un par to slimnīcai piestādīts rēķins (t.sk. korekcija par maiju un jūniju 27724eur)</t>
  </si>
  <si>
    <t>Laboratoriskie pakalpojumi saistībā ar koronavīrusa "Covid-19" uzliesmojumu un tā seku novēršanu 2021.gada jūlijā, t.sk.:</t>
  </si>
  <si>
    <t>Nr.688</t>
  </si>
  <si>
    <t>https://likumi.lv/ta/id/326429</t>
  </si>
  <si>
    <t>Lai segtu izdevumus, kas radušies saistībā ar Covid-19 uzliesmojumu un tā seku novēršanu  par ambulatorajiem veselības aprūpes pakalpojumiem:</t>
  </si>
  <si>
    <t>Pacientu ar pozitīvu koronavīrusu COVID-19 transportēšanas uz dzīvesvietu izmaksas (t.sk. korekcija par janvāri un martu)</t>
  </si>
  <si>
    <t>Individuālo aizsardzības līdzekļu izmaksas</t>
  </si>
  <si>
    <t>Lai segtu izdevumus, kas radušies saistībā ar Covid-19 uzliesmojumu un seku novēršanu 2021. gada augustā par stacionārajiem veselības aprūpes pakalpojumiem:</t>
  </si>
  <si>
    <t>Lai segtu izdevumus, kas radušies saistībā ar Covid-19 uzliesmojumu un seku novēršanu 2021. gada augustā par ambulatorajiem veselības aprūpes pakalpojumiem:</t>
  </si>
  <si>
    <t>Lai segtu izdevumus, kas radušies saistībā ar Covid-19 uzliesmojumu un seku novēršanu 2021. gada augustā par laboratorisko izmeklējumu organizēšanu:</t>
  </si>
  <si>
    <t>Nr.795</t>
  </si>
  <si>
    <t>Autobusu mobilo vakcinācijas punktu izveidei nodrošināšana 2021.gada novembrī</t>
  </si>
  <si>
    <t>https://likumi.lv/ta/id/327387</t>
  </si>
  <si>
    <t>Nr.799</t>
  </si>
  <si>
    <t>03.11.2021.</t>
  </si>
  <si>
    <r>
      <t>Medicīnisko iekārtu un papildaprīkojuma iegādei sabiedrībai ar ierobežotu atbildību "Rīgas</t>
    </r>
    <r>
      <rPr>
        <b/>
        <sz val="10"/>
        <rFont val="Times New Roman"/>
        <family val="1"/>
        <charset val="186"/>
      </rPr>
      <t xml:space="preserve"> 1.</t>
    </r>
    <r>
      <rPr>
        <sz val="10"/>
        <rFont val="Times New Roman"/>
        <family val="1"/>
        <charset val="186"/>
      </rPr>
      <t>slimnīca"</t>
    </r>
  </si>
  <si>
    <r>
      <t>Medicīnisko iekārtu un papildaprīkojuma iegādei sabiedrībai ar ierobežotu atbildību "Rīgas</t>
    </r>
    <r>
      <rPr>
        <b/>
        <sz val="10"/>
        <rFont val="Times New Roman"/>
        <family val="1"/>
        <charset val="186"/>
      </rPr>
      <t xml:space="preserve"> 2.</t>
    </r>
    <r>
      <rPr>
        <sz val="10"/>
        <rFont val="Times New Roman"/>
        <family val="1"/>
        <charset val="186"/>
      </rPr>
      <t>slimnīca"</t>
    </r>
  </si>
  <si>
    <t>sabiedrībai ar ierobežotu atbildību "Rēzeknes slimnīca"</t>
  </si>
  <si>
    <t xml:space="preserve">sabiedrībai ar ierobežotu atbildību "Ziemeļkurzemes reģionālā slimnīca" </t>
  </si>
  <si>
    <t>sabiedrībai ar ierobežotu atbildību "Jelgavas pilsētas slimnīca"</t>
  </si>
  <si>
    <t>sabiedrībai ar ierobežotu atbildību "Rīgas 1.slimnīca"</t>
  </si>
  <si>
    <t>sabiedrībai ar ierobežotu atbildību "Balvu un Gulbenes slimnīcu apvienība"</t>
  </si>
  <si>
    <t>https://likumi.lv/ta/id/327424</t>
  </si>
  <si>
    <t>Nr.732</t>
  </si>
  <si>
    <t>Gripas vakcīnu iegāde 2021./2022. gada gripas sezonai</t>
  </si>
  <si>
    <t>https://likumi.lv/ta/id/326814</t>
  </si>
  <si>
    <t>Nr.907</t>
  </si>
  <si>
    <t>01.12.2021.</t>
  </si>
  <si>
    <t>https://likumi.lv/ta/id/328030</t>
  </si>
  <si>
    <t>Daļējā samaksa ģimenes ārstu praksēm par sasniegtajiem Covid-19 vakcinācijas aptveres rādītājiem  laikposmā no 2021. gada 1. janvāra līdz 2021. gada 30. septembrim</t>
  </si>
  <si>
    <t>Ambulatorie pakalpojumi saistībā ar koronavīrusa "Covid-19" uzliesmojumu un tā seku novēršanu 2021.gada oktobrī un novembrī (avanss), t.sk.:</t>
  </si>
  <si>
    <t>Manipulācija 47260 Pulsa oksimetra noma par vienu dienu (PVA+SAVA)</t>
  </si>
  <si>
    <t>Stacionārie pakalpojumi saistībā ar koronavīrusa "Covid-19" uzliesmojumu un tā seku novēršanu 2021.gada oktobrī un novembrī, t.sk.:</t>
  </si>
  <si>
    <t>Covid-19 pacientu ārstēšana stacionārā (jauns pasākums), 
t.sk. avanss par decembri 1026720eur</t>
  </si>
  <si>
    <t>Laboratoriskie pakalpojumi saistībā ar koronavīrusa "Covid-19" uzliesmojumu un tā seku novēršanu 2021.gada oktobrī un novembrī, t.sk.:</t>
  </si>
  <si>
    <t>pasta izdevumi (Latvijas pasts)</t>
  </si>
  <si>
    <t>Nr.899</t>
  </si>
  <si>
    <t xml:space="preserve">Medicīnisko iekārtu un papildaprīkojuma iegādei sabiedrībai ar ierobežotu atbildību "Priekules slimnīca" </t>
  </si>
  <si>
    <t>Medicīnisko iekārtu un papildaprīkojuma iegādei sabiedrībai ar ierobežotu atbildību "Bauskas slimnīca"</t>
  </si>
  <si>
    <t>Medicīnisko iekārtu un papildaprīkojuma iegādei sabiedrībai ar ierobežotu atbildību "Madonas slimnīca"</t>
  </si>
  <si>
    <t>Medicīnisko iekārtu un papildaprīkojuma iegādei sabiedrībai ar ierobežotu atbildību "Limbažu slimnīca"</t>
  </si>
  <si>
    <t>Medicīnisko iekārtu un papildaprīkojuma iegādei sabiedrībai ar ierobežotu atbildību "Aizkraukles medicīnas centrs"</t>
  </si>
  <si>
    <t>Medicīnisko iekārtu un papildaprīkojuma iegādei sabiedrībai ar ierobežotu atbildību "Rīgas 2.slimnīca"</t>
  </si>
  <si>
    <t>Medicīnisko iekārtu un papildaprīkojuma iegādei sabiedrībai ar ierobežotu atbildību "Sanare-KRC Jaunķemeri"</t>
  </si>
  <si>
    <t>Medicīnisko iekārtu un papildaprīkojuma iegādei sabiedrībai ar ierobežotu atbildību "Irlavas Sarkanā krusta slimnīca"</t>
  </si>
  <si>
    <t>https://likumi.lv/ta/id/328027</t>
  </si>
  <si>
    <t>Nr.906</t>
  </si>
  <si>
    <t>Ambulatorie pakalpojumi saistībā ar koronavīrusa "Covid-19" uzliesmojumu un tā seku novēršanu 2021.gada septembrī, t.sk.:</t>
  </si>
  <si>
    <t>Manipulācija 47260 Pulsa oksimetra noma par vienu dienu (PVA+SAVA), t.sk.korekcijas par janvāri, februāri, martu, aprīli, maiju, jūniju</t>
  </si>
  <si>
    <t>Manipulācijas par ceļa izdevumiem uz Coid-19 pacienta dzīvesvietu (PVA un SAVA), t.sk. korekcijas par janvāri, februāri, martu, aprīli, maiju, jūniju</t>
  </si>
  <si>
    <t>Veiktais darbs paraugu paņemšanai mājās, t.sk. korekcijas par janvāri, februāri, martu, aprīli, maiju, jūniju</t>
  </si>
  <si>
    <t>Par IAL manipulācijām SAVA, t.sk. korekcijas par janvāri, februāri, martu, aprīli</t>
  </si>
  <si>
    <t>Veiktais darbs par Covid-19 manipulācijām ģimenes ārstiem, t.sk. korekcijas par janvāri, februāri, martu, aprīli, maiju, jūniju</t>
  </si>
  <si>
    <t>Stacionārie pakalpojumi saistībā ar koronavīrusa "Covid-19" uzliesmojumu un tā seku novēršanu 2021.gada septembrī, t.sk.:</t>
  </si>
  <si>
    <t>Citi (transporta pakalpojumi: pasta izdevumi)</t>
  </si>
  <si>
    <t>Laboratoriskie pakalpojumi saistībā ar koronavīrusa "Covid-19" uzliesmojumu un tā seku novēršanu 2021.gada septembrī, t.sk.:</t>
  </si>
  <si>
    <t>https://likumi.lv/ta/id/328039</t>
  </si>
  <si>
    <t>Medicīnisko iekārtu un papildaprīkojuma iegādei sabiedrībai ar ierobežotu atbildību "Saldus medicīnas centrs"</t>
  </si>
  <si>
    <t>Medicīnisko iekārtu un papildaprīkojuma iegādei sabiedrībai ar ierobežotu atbildību "Ludzas medicīnas centrs"</t>
  </si>
  <si>
    <t>Medicīnisko iekārtu un papildaprīkojuma iegādei sabiedrībai ar ierobežotu atbildību "Jūras medicīnas centrs"</t>
  </si>
  <si>
    <t>Medicīnisko iekārtu un papildaprīkojuma iegādei sabiedrībai ar ierobežotu atbildību "Rīgas Dzemdību nams"</t>
  </si>
  <si>
    <t>Nr.904</t>
  </si>
  <si>
    <t>https://likumi.lv/ta/id/328031</t>
  </si>
  <si>
    <t>Piemaksas par darbu paaugstināta riska un slodzes apstākļos ārkārtas sabiedrības veselības apdraudējumā saistībā ar koronavīrusa “Covid-19” uzliesmojumu un seku novēršanu NVD darbiniekiem 
par 2021.gada oktobri - novembri</t>
  </si>
  <si>
    <t>Piemaksas par darbu paaugstināta riska un slodzes apstākļos ārkārtas sabiedrības veselības apdraudējumā saistībā ar koronavīrusa “Covid-19” uzliesmojumu un seku novēršanu ģimenes ārstu praksēm par 2021.gada oktobri - novembri</t>
  </si>
  <si>
    <t>Piemaksas darbam ar COVID-19 pacientu sekundārajā veselības aprūpē par 2021.gada oktobri - novembri</t>
  </si>
  <si>
    <t>Piemaksas farmaceitiem par kompensējamo medikamentu izsniegšanu saistībā ar koronavīrusa “Covid-19” uzliesmojumu un seku novēršanu par 2021.gada oktobri - novembri</t>
  </si>
  <si>
    <t>Piemaksas par darbu paaugstināta riska un slodzes apstākļos ārkārtas sabiedrības veselības apdraudējumā saistībā ar koronavīrusa “Covid-19” uzliesmojumu un seku novēršanu stacionārajām ārstniecības iestādēm</t>
  </si>
  <si>
    <t>Atvaļinājuma rezerves uzkrājumi ģimenes ārstu praksēm, atbistoši aprēķinātajai piemaksu summai par 2021.gada oktobri - novembri</t>
  </si>
  <si>
    <t>Atvaļinājuma rezerves uzkrājumi NVD darbiniekiem, atbilstoši aprēķinātajai piemaksu summai par 2021.gada oktobri - novembri</t>
  </si>
  <si>
    <t xml:space="preserve">Atvaļinājuma rezerves uzkrājumi stacionārajām ārstniecības iestādēm, atbistoši aprēķinātajai piemaksu summai </t>
  </si>
  <si>
    <t>Finansējums Covid-19 testēšanas jaudas palielināšanai 2021.gada oktobrī un novembrī</t>
  </si>
  <si>
    <t>21.12.2021.</t>
  </si>
  <si>
    <t>Vakcīnu iegāde, vakcīnu ievade 2021.gada oktobrī, šļirču un vakcīnu loģistika un uzglabāšana</t>
  </si>
  <si>
    <t>22.12.2021.</t>
  </si>
  <si>
    <t>Nr.996</t>
  </si>
  <si>
    <t>Nr.997</t>
  </si>
  <si>
    <t>Nr.998</t>
  </si>
  <si>
    <t>https://likumi.lv/ta/id/328685</t>
  </si>
  <si>
    <t>https://likumi.lv/ta/id/328738</t>
  </si>
  <si>
    <t>Latvijas līdzfinansējuma daļas samaksas nodrošināšana par ziedoto vakcīnu transportēšanu uz Albāniju, Moldovu, Tunisiju un Keniju</t>
  </si>
  <si>
    <t>https://likumi.lv/ta/id/328739</t>
  </si>
  <si>
    <t>Atvaļinājuma rezerves uzkrājumu nodrošināšana par piemaksa daļu VM ierēdņiem un darbiniekiem, kuri ir iesaistīti Covid-19 jautājumu risināšanā un seku novēršanā par 2021.gada 2.ceturksni</t>
  </si>
  <si>
    <t>Nr.236</t>
  </si>
  <si>
    <t>09.04.2021.</t>
  </si>
  <si>
    <t>Lai profesionālās izglītības un profesionālās ievirzes izglītības pedagogiem un atbalsta personālam nodrošinātu vienreizēju piemaksu 300 euro, tai skaitā piemaksas bruto apmērs 242,74 euro un darba devēja valsts sociālās apdrošināšanas obligātās iemaksas 57,26 euro, par papildu slodzi un palielināto darba apjomu obligātā mācību satura apguvei Covid-19 pandēmijas laikā</t>
  </si>
  <si>
    <t>Rīgas Stradiņa Universitāte</t>
  </si>
  <si>
    <t>https://likumi.lv/ta/id/322355</t>
  </si>
  <si>
    <t>Veselības ministrijas darbinieki</t>
  </si>
  <si>
    <t>04.11.2021.</t>
  </si>
  <si>
    <t>Nr.797</t>
  </si>
  <si>
    <t>VSIA “Paula Stradiņa klīniskā universitātes slimnīca”</t>
  </si>
  <si>
    <t>VSIA "Traumatoloģijas un ortopēdijas slimnīca"</t>
  </si>
  <si>
    <t>Atbalstīt 
valsts sabiedrības ar ierobežotu atbildību "Paula Stradiņa klīniskā universitātes slimnīca" pamatkapitāla palielināšanu, 
sabiedrības ar ierobežotu atbildību "Rīgas Austrumu klīniskā universitātes slimnīca" pamatkapitāla palielināšanu,
valsts sabiedrības ar ierobežotu atbildību "Traumatoloģijas un ortopēdijas slimnīca" pamatkapitāla palielināšanu,
jaunu gultu izveidei, medicīnisko iekārtu un papildaprīkojuma iegādei</t>
  </si>
  <si>
    <t>https://likumi.lv/ta/id/327453</t>
  </si>
  <si>
    <t>Atbalstīt 
valsts sabiedrības ar ierobežotu atbildību "Daugavpils psihoneiroloģiskā slimnīca" pamatkapitāla palielināšanu,
valsts sabiedrības ar ierobežotu atbildību "Strenču psihoneiroloģiskā slimnīca" pamatkapitāla palielināšanu,
valsts sabiedrības ar ierobežotu atbildību "Rīgas psihiatrijas un narkoloģijas centrs" pamatkapitāla palielināšanu
jaunu gultu izveidei, medicīnisko iekārtu un papildaprīkojuma iegādei</t>
  </si>
  <si>
    <t>Nr.900</t>
  </si>
  <si>
    <t>VSIA "Daugavpils psihoneiroloģiskā slimnīca"</t>
  </si>
  <si>
    <t>VSIA "Strenču psihoneiroloģiskā slimnīca"</t>
  </si>
  <si>
    <t>VSIA "Rīgas psihiatrijas un narkoloģijas centrs"</t>
  </si>
  <si>
    <t>https://likumi.lv/ta/id/328040</t>
  </si>
  <si>
    <t>Nr.905</t>
  </si>
  <si>
    <t>VSIA "Slimnīca "Ģintermuiža""</t>
  </si>
  <si>
    <t>Atbalstīt
valsts sabiedrības ar ierobežotu atbildību "Rīgas psihiatrijas un narkoloģijas centrs" pamatkapitāla palielināšanu, 
valsts sabiedrības ar ierobežotu atbildību "Slimnīca "Ģintermuiža"" pamatkapitāla palielināšanu,
lai nodrošinātu medicīnisko iekārtu un papildaprīkojuma iegādi</t>
  </si>
  <si>
    <t>https://likumi.lv/ta/id/328033</t>
  </si>
  <si>
    <t>Veselības ministrijas darbiniekiem</t>
  </si>
  <si>
    <t>Piešķirt 2 962 984 euro par epidemioloģisko nosacījumu, loģistikas un darba organizācijas procesa nodrošināšanu izglītības iestādēs, tai skaitā 1 528 euro Veselības ministrijai</t>
  </si>
  <si>
    <t>11.11.2021.</t>
  </si>
  <si>
    <t>Nr.827</t>
  </si>
  <si>
    <t>https://likumi.lv/ta/id/327584</t>
  </si>
  <si>
    <t>Piemaksas no 2021. gada 1. aprīļa līdz 2021. gada 30. jūnijam Slimību profilakses un kontroles centra nodarbinātajiem par darbu paaugstināta riska un slodzes apstākļos sabiedrības veselības apdraudējuma situācijā saistībā ar Covid-19 uzliesmojumu un seku novēršanu</t>
  </si>
  <si>
    <t>Atvaļinājuma rezerves uzkrājums atbilstoši aprēķinātajai piemaksu summai no  2021. gada 1. janvāra līdz 2021. gada 30. jūnijam Slimību profilakses un kontroles centra ārstniecības personām un citiem nodarbinātajiem par darbu paaugstināta riska un slodzes apstākļos sabiedrības veselības apdraudējuma situācijā saistībā ar Covid-19 uzliesmojumu un seku novēršanu</t>
  </si>
  <si>
    <t>Slimību profilakses un kontroles centra darbiniekiem</t>
  </si>
  <si>
    <t>Piemaksas no 2021. gada 1.oktobra līdz 2021. gada 30.novembrim Slimību profilakses un kontroles centra ārstniecības personām un citiem nodarbinātajiem par darbu paaugstināta riska un slodzes apstākļos sabiedrības veselības apdraudējuma situācijā saistībā ar Covid-19 uzliesmojumu un seku novēršanu</t>
  </si>
  <si>
    <t>Atvaļinājuma rezerves uzkrājums atbilstoši aprēķinātajai piemaksu summai no  2021. gada 1.oktobra līdz 2021. gada 30.novembrim Slimību profilakses un kontroles centra ārstniecības personām un citiem nodarbinātajiem par darbu paaugstināta riska un slodzes apstākļos sabiedrības veselības apdraudējuma situācijā saistībā ar Covid-19 uzliesmojumu un seku novēršanu</t>
  </si>
  <si>
    <t>28.01.2021.</t>
  </si>
  <si>
    <t>SIA "TET"</t>
  </si>
  <si>
    <t>Slimību profilakses un kontroles centrs</t>
  </si>
  <si>
    <t>https://likumi.lv/ta/id/320588</t>
  </si>
  <si>
    <t>Slimību profilakses un kontroles centra kapacitātes stiprināšanu Covid-19 saslimšanas gadījumu efektīvai epidemioloģiskajai pārvaldīšanai par laikposmu no 2021. gada 1. februāra līdz 2021. gada 30. jūnijam</t>
  </si>
  <si>
    <t>Slimību profilakses un kontroles centra kapacitātes stiprināšanu Covid-19 saslimšanas gadījumu efektīvai epidemioloģiskajai pārvaldīšanai par laikposmu no 2021. gada 1. oktobra līdz 2021. gada 31. decembrim</t>
  </si>
  <si>
    <t>Nr.55 (ar groz.23.11.2021. Nr.877)</t>
  </si>
  <si>
    <t>Izlietots uz 31.12.2021</t>
  </si>
  <si>
    <t>Piemaksas no 2021. gada 1.oktobra līdz 2021. gada 30.novembrim Veselības ministrijas nodarbinātajiem par darbu paaugstināta riska un slodzes apstākļos sabiedrības veselības apdraudējuma situācijā saistībā ar Covid-19 uzliesmojumu un seku novēršanu</t>
  </si>
  <si>
    <t>Atvaļinājuma rezerves uzkrājums atbilstoši aprēķinātajai piemaksu summai no  2021. gada 1.oktobra līdz 2021. gada 30.novembrim Veselības ministrijas nodarbinātajiem par darbu paaugstināta riska un slodzes apstākļos sabiedrības veselības apdraudējuma situācijā saistībā ar Covid-19 uzliesmojumu un seku novēršanu</t>
  </si>
  <si>
    <t>Veselības  ministrijas darbinieki</t>
  </si>
  <si>
    <t>Samaksa par faktiski izmaksātajām piemaksām Veselības inspekcijas ārstniecības personām un citiem nodarbinātajiem no 2021.gada 1.aprīļa līdz 2021.gada 30.jūnijam par iesaisti Covid-19 jautājumu risināšanā un seku novēršanā</t>
  </si>
  <si>
    <t>Veselības inspekcijas nodarbinātie</t>
  </si>
  <si>
    <t>Atvaļinājuma rezerves uzkrājums atbilstoši aprēķinātajai piemaksu summai no  2021. gada 1. janvāra līdz 2021. gada 30. jūnijam Veselības inspekcijas nodarbinātajiem par darbu paaugstināta riska un slodzes apstākļos sabiedrības veselības apdraudējuma situācijā saistībā ar Covid-19 uzliesmojumu un seku novēršanu</t>
  </si>
  <si>
    <t>Piemaksas no 2021. gada 1.oktobra līdz 2021. gada 30.novembrim Veselības inspekcijas nodarbinātajiem par darbu paaugstināta riska un slodzes apstākļos sabiedrības veselības apdraudējuma situācijā saistībā ar Covid-19 uzliesmojumu un seku novēršanu</t>
  </si>
  <si>
    <t>Atvaļinājuma rezerves uzkrājums atbilstoši aprēķinātajai piemaksu summai no  2021. gada 1.oktobra līdz 2021. gada 30.novembrim Veselības inspekcijas nodarbinātajiem par darbu paaugstināta riska un slodzes apstākļos sabiedrības veselības apdraudējuma situācijā saistībā ar Covid-19 uzliesmojumu un seku novēršanu</t>
  </si>
  <si>
    <t>Lai nodrošinātu piemaksas atbilstoši aprēķinātājai piemaksu summai no 2021. gada 1. jūlija līdz 2021. gada 30. septembrim atbildīgo institūciju ārstniecības personām un citiem nodarbinātajiem par darbu paaugstināta riska un slodzes apstākļos sabiedrības veselības apdraudējuma situācijā saistībā ar Covid-19 uzliesmojumu un seku novēršanu:</t>
  </si>
  <si>
    <t>Lai nodrošinātu atvaļinājuma rezerves uzkrājumu atbilstoši aprēķinātājai piemaksu summai no 2021. gada 1. jūlija līdz 2021. gada 30. septembrim atbildīgo institūciju ārstniecības personām un citiem nodarbinātajiem par darbu paaugstināta riska un slodzes apstākļos sabiedrības veselības apdraudējuma situācijā saistībā ar Covid-19 uzliesmojumu un seku novēršanu:</t>
  </si>
  <si>
    <t>Nr.502 (MK 16.11.2021. rīkojums Nr. 853)</t>
  </si>
  <si>
    <t>Neatliekamās medicīniskās palīdzības dienests, Neatliekamā medicīniskā palīdzības dienesta  iesaistīto darbinieku darba samaksa</t>
  </si>
  <si>
    <t>Nr.441</t>
  </si>
  <si>
    <t>22.06.2021.</t>
  </si>
  <si>
    <t>Lai Covid-19 izplatības seku novēršanas un pārvarēšanas pasākumu ietvaros stabilizētu finanšu situāciju kultūras mantojuma iestādēs</t>
  </si>
  <si>
    <t>https://likumi.lv/ta/id/324323</t>
  </si>
  <si>
    <t>Paula Stradiņa Medicīnas vēstures muzejs</t>
  </si>
  <si>
    <t>07.09.2021.</t>
  </si>
  <si>
    <t>Nr.636</t>
  </si>
  <si>
    <t>Par apropriācijas pārdali no budžeta resora "74. Gadskārtējā valsts budžeta izpildes procesā pārdalāmais finansējums" programmas 11.00.00 "Demogrāfijas pasākumi" uz Izglītības un zinātnes ministrijas, Veselības ministrijas, Zemkopības ministrijas, Kultūras ministrijas un Labklājības ministrijas budžetu</t>
  </si>
  <si>
    <t>https://likumi.lv/ta/id/325972</t>
  </si>
  <si>
    <t>Lai ar 2021. gada 1. septembri palielinātu stipendiju skaitu un apmēru pirmā līmeņa profesionālās augstākās izglītības (koledžas), bakalaura un maģistra līmeņa studijām augstākās izglītības iestādēs un mazinātu Covid-19 krīzes radīto negatīvo seku ietekmi uz izglītības nozari</t>
  </si>
  <si>
    <t>Psiholoģiskās palīdzības un psihiskās veselības aprūpes pakalpojumu pieejamības uzlabošanai Latvijas iedzīvotājiem, speciālistu savstarpējās sadarbības uzlabošanai psihiskās veselības aprūpes nozarē, tai skaitā ģimenes ārstu prakšu motivēšanai iesaistīties savu pacientu psihiskās veselības novērtēšanā un uzraudzīšanā, medicīniskā personāla psihoemocionālajam atbalstam un tā monitoringam</t>
  </si>
  <si>
    <t>Stacionārās iestādes, sekundārās ambulatorās veselības aprūpes (turpmāk  - SAVA) speciālisti psihiatri, VSIA "Bērnu klīniskā universitātes slimnīca", Rīgas  psihiatrijas un narkoloģijas centrs (moduļu mājas), (1.pusgads līgums ar Bērnu klīniskā universitātes slimnīcu, 2.pusgads līgums ar Bērnu un pusaudžu resursu centru)</t>
  </si>
  <si>
    <t>ārstniecības personāls, SAVA speciālisti psihiatri, iedzīvotāji, bērni</t>
  </si>
  <si>
    <t>Veselības ministrja/ Nacionālāis veselības dienests (NVD)/Slimību profilakses un kontroles centrs/ Neatliekamās medicīniskās palīdzības dienests/Veselības inspekcija/ Paula Stradiņa medicīnas vēstures muzejs/Valsts asinsdonoru centrs</t>
  </si>
  <si>
    <t>Slimnīcas</t>
  </si>
  <si>
    <t>Ģimenes ārsti</t>
  </si>
  <si>
    <t>Ārstniecības iestāžu nodarbinātie</t>
  </si>
  <si>
    <t>NVD nodarbinātie</t>
  </si>
  <si>
    <t>Eiropas komisija</t>
  </si>
  <si>
    <t>Albānijas, Moldovas, Tunisijas un Kenijas iedzīvotāji</t>
  </si>
  <si>
    <t>SIA Vakcīna, SIA Oribalt Rīga, SIA Recipe plus</t>
  </si>
  <si>
    <t>Grūtnieces un bērni līdz 2 g.vec., ārstniecības personāls, sociālo aprūpes centru klienti un personāls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</si>
</sst>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8"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1"/>
      <color rgb="FFFF0000"/>
      <name val="Times New Roman"/>
      <family val="1"/>
      <charset val="186"/>
    </font>
    <font>
      <sz val="8"/>
      <name val="Calibri"/>
      <family val="2"/>
      <charset val="186"/>
      <scheme val="minor"/>
    </font>
    <font>
      <sz val="10"/>
      <color theme="1"/>
      <name val="Times New Roman"/>
      <family val="1"/>
      <charset val="186"/>
    </font>
    <font>
      <sz val="10"/>
      <name val="Arial"/>
      <family val="2"/>
      <charset val="186"/>
    </font>
    <font>
      <b/>
      <sz val="10"/>
      <name val="Times New Roman"/>
      <family val="1"/>
      <charset val="186"/>
    </font>
    <font>
      <sz val="10"/>
      <name val="Times New Roman"/>
      <family val="1"/>
      <charset val="186"/>
    </font>
    <font>
      <sz val="10"/>
      <name val="Times New Roman Baltic"/>
      <charset val="186"/>
    </font>
    <font>
      <sz val="11"/>
      <color indexed="8"/>
      <name val="Calibri"/>
      <family val="2"/>
      <scheme val="minor"/>
    </font>
    <font>
      <sz val="11"/>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10">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xf numFmtId="0" fontId="12" fillId="0" borderId="0"/>
    <xf numFmtId="0" fontId="15" fillId="0" borderId="0"/>
    <xf numFmtId="0" fontId="12" fillId="0" borderId="0"/>
    <xf numFmtId="0" fontId="6" fillId="0" borderId="0"/>
    <xf numFmtId="0" fontId="16" fillId="0" borderId="0"/>
    <xf numFmtId="0" fontId="17" fillId="0" borderId="0"/>
  </cellStyleXfs>
  <cellXfs count="210">
    <xf numFmtId="0" fontId="0" fillId="0" borderId="0" xfId="0"/>
    <xf numFmtId="2" fontId="2" fillId="0" borderId="0" xfId="0" applyNumberFormat="1" applyFont="1" applyAlignment="1">
      <alignment wrapText="1"/>
    </xf>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2" fontId="3" fillId="0" borderId="1" xfId="0" applyNumberFormat="1" applyFont="1" applyFill="1" applyBorder="1" applyAlignment="1">
      <alignment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 fontId="3" fillId="0" borderId="1" xfId="2" applyNumberFormat="1" applyFont="1" applyFill="1" applyBorder="1" applyAlignment="1">
      <alignment horizontal="center" vertical="center" wrapText="1"/>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2" fontId="9"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4" fillId="0" borderId="1" xfId="0" applyNumberFormat="1" applyFont="1" applyFill="1" applyBorder="1" applyAlignment="1">
      <alignment horizontal="left" vertical="center" wrapText="1"/>
    </xf>
    <xf numFmtId="165" fontId="3" fillId="0" borderId="1" xfId="0" applyNumberFormat="1" applyFont="1" applyFill="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Fill="1" applyBorder="1" applyAlignment="1">
      <alignment horizontal="center" wrapText="1"/>
    </xf>
    <xf numFmtId="2" fontId="3" fillId="0" borderId="0" xfId="0" applyNumberFormat="1" applyFont="1" applyAlignment="1">
      <alignment horizontal="left" wrapText="1"/>
    </xf>
    <xf numFmtId="2" fontId="3" fillId="0" borderId="1" xfId="0" applyNumberFormat="1" applyFont="1" applyFill="1" applyBorder="1" applyAlignment="1">
      <alignment horizontal="left" wrapText="1"/>
    </xf>
    <xf numFmtId="2" fontId="3" fillId="0" borderId="1" xfId="0" applyNumberFormat="1" applyFont="1" applyBorder="1" applyAlignment="1">
      <alignment horizontal="center" vertical="center" wrapText="1"/>
    </xf>
    <xf numFmtId="1" fontId="3" fillId="0" borderId="1" xfId="0" applyNumberFormat="1" applyFont="1" applyFill="1" applyBorder="1" applyAlignment="1">
      <alignment horizontal="center" vertical="center"/>
    </xf>
    <xf numFmtId="2" fontId="3" fillId="0" borderId="0" xfId="0" applyNumberFormat="1" applyFont="1" applyFill="1" applyAlignment="1">
      <alignment wrapText="1"/>
    </xf>
    <xf numFmtId="2" fontId="14" fillId="0" borderId="1" xfId="0" applyNumberFormat="1" applyFont="1" applyFill="1" applyBorder="1" applyAlignment="1">
      <alignment horizontal="left" vertical="center" wrapText="1"/>
    </xf>
    <xf numFmtId="2" fontId="14" fillId="0" borderId="2" xfId="0" applyNumberFormat="1" applyFont="1" applyFill="1" applyBorder="1" applyAlignment="1">
      <alignment horizontal="left" vertical="center" wrapText="1"/>
    </xf>
    <xf numFmtId="165" fontId="13" fillId="0" borderId="1" xfId="0" applyNumberFormat="1" applyFont="1" applyFill="1" applyBorder="1" applyAlignment="1">
      <alignment horizontal="center" vertical="center" wrapText="1"/>
    </xf>
    <xf numFmtId="165" fontId="13" fillId="0" borderId="1" xfId="0" applyNumberFormat="1" applyFont="1" applyFill="1" applyBorder="1" applyAlignment="1">
      <alignment horizontal="left" vertical="center" wrapText="1"/>
    </xf>
    <xf numFmtId="165" fontId="13" fillId="0" borderId="1" xfId="0" applyNumberFormat="1" applyFont="1" applyFill="1" applyBorder="1" applyAlignment="1">
      <alignment vertical="center" wrapText="1"/>
    </xf>
    <xf numFmtId="165" fontId="14" fillId="0" borderId="1" xfId="0" applyNumberFormat="1" applyFont="1" applyFill="1" applyBorder="1" applyAlignment="1">
      <alignment vertical="center" wrapText="1"/>
    </xf>
    <xf numFmtId="2" fontId="3" fillId="0" borderId="3" xfId="0" applyNumberFormat="1" applyFont="1" applyFill="1" applyBorder="1" applyAlignment="1">
      <alignment horizontal="center" wrapText="1"/>
    </xf>
    <xf numFmtId="165" fontId="11" fillId="0" borderId="2" xfId="0" applyNumberFormat="1" applyFont="1" applyFill="1" applyBorder="1" applyAlignment="1">
      <alignment horizontal="center" vertical="center" wrapText="1"/>
    </xf>
    <xf numFmtId="2" fontId="13" fillId="0" borderId="1" xfId="0" applyNumberFormat="1" applyFont="1" applyFill="1" applyBorder="1" applyAlignment="1">
      <alignment horizontal="left" vertical="center" wrapText="1"/>
    </xf>
    <xf numFmtId="2" fontId="4" fillId="0" borderId="2" xfId="0" applyNumberFormat="1" applyFont="1" applyFill="1" applyBorder="1" applyAlignment="1">
      <alignment vertical="top" wrapText="1"/>
    </xf>
    <xf numFmtId="2" fontId="4" fillId="0" borderId="2" xfId="0" applyNumberFormat="1" applyFont="1" applyFill="1" applyBorder="1" applyAlignment="1">
      <alignment wrapText="1"/>
    </xf>
    <xf numFmtId="3" fontId="4" fillId="0" borderId="2" xfId="0" applyNumberFormat="1" applyFont="1" applyFill="1" applyBorder="1" applyAlignment="1">
      <alignment wrapText="1"/>
    </xf>
    <xf numFmtId="2" fontId="3" fillId="0" borderId="0" xfId="0" applyNumberFormat="1" applyFont="1" applyFill="1" applyBorder="1" applyAlignment="1">
      <alignment horizontal="center" vertical="center" wrapText="1"/>
    </xf>
    <xf numFmtId="1" fontId="3" fillId="0" borderId="0" xfId="0" applyNumberFormat="1" applyFont="1" applyAlignment="1">
      <alignment wrapText="1"/>
    </xf>
    <xf numFmtId="1" fontId="5" fillId="0" borderId="1" xfId="0" applyNumberFormat="1" applyFont="1" applyBorder="1" applyAlignment="1">
      <alignment horizontal="center" vertical="center" wrapText="1"/>
    </xf>
    <xf numFmtId="1" fontId="13" fillId="0" borderId="1" xfId="0" applyNumberFormat="1" applyFont="1" applyFill="1" applyBorder="1" applyAlignment="1">
      <alignment horizontal="center" vertical="center" wrapText="1"/>
    </xf>
    <xf numFmtId="1" fontId="14" fillId="0" borderId="1" xfId="0" applyNumberFormat="1"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1" fontId="14" fillId="0" borderId="1" xfId="0" applyNumberFormat="1" applyFont="1" applyFill="1" applyBorder="1" applyAlignment="1">
      <alignment vertical="center" wrapText="1"/>
    </xf>
    <xf numFmtId="2" fontId="8" fillId="0" borderId="0" xfId="0" applyNumberFormat="1" applyFont="1" applyBorder="1" applyAlignment="1">
      <alignment horizontal="left"/>
    </xf>
    <xf numFmtId="1" fontId="3" fillId="0" borderId="2" xfId="0" applyNumberFormat="1" applyFont="1" applyFill="1" applyBorder="1" applyAlignment="1">
      <alignment horizontal="left" vertical="center" wrapText="1"/>
    </xf>
    <xf numFmtId="1" fontId="3" fillId="0" borderId="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1" fillId="0" borderId="2" xfId="1" applyNumberFormat="1" applyFill="1" applyBorder="1" applyAlignment="1">
      <alignment horizontal="center" vertical="center" wrapText="1"/>
    </xf>
    <xf numFmtId="2" fontId="1" fillId="0" borderId="4" xfId="1" applyNumberFormat="1" applyFill="1" applyBorder="1" applyAlignment="1">
      <alignment horizontal="center" vertical="center" wrapText="1"/>
    </xf>
    <xf numFmtId="2" fontId="1" fillId="0" borderId="3" xfId="1" applyNumberForma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14" fillId="0" borderId="2" xfId="0" applyNumberFormat="1" applyFont="1" applyFill="1" applyBorder="1" applyAlignment="1">
      <alignment horizontal="center" vertical="center" wrapText="1"/>
    </xf>
    <xf numFmtId="1" fontId="14"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7" fillId="0" borderId="2" xfId="1"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0" fontId="7" fillId="0" borderId="3" xfId="1" applyFont="1" applyFill="1" applyBorder="1" applyAlignment="1">
      <alignment horizontal="center" vertical="center"/>
    </xf>
    <xf numFmtId="2" fontId="3" fillId="0" borderId="1" xfId="0" applyNumberFormat="1" applyFont="1" applyFill="1" applyBorder="1" applyAlignment="1">
      <alignment horizontal="center" vertical="center"/>
    </xf>
    <xf numFmtId="2" fontId="3" fillId="0" borderId="1" xfId="0" applyNumberFormat="1" applyFont="1" applyFill="1" applyBorder="1" applyAlignment="1">
      <alignment horizontal="left" vertical="center" wrapText="1"/>
    </xf>
    <xf numFmtId="2" fontId="1" fillId="0" borderId="1" xfId="1" applyNumberFormat="1" applyFill="1" applyBorder="1" applyAlignment="1">
      <alignment horizontal="center" vertical="center" wrapText="1"/>
    </xf>
    <xf numFmtId="0" fontId="3" fillId="0" borderId="1" xfId="0" applyFont="1" applyFill="1" applyBorder="1" applyAlignment="1">
      <alignment horizontal="left" vertical="center" wrapText="1"/>
    </xf>
    <xf numFmtId="164" fontId="3" fillId="0" borderId="1" xfId="0" applyNumberFormat="1" applyFont="1" applyFill="1" applyBorder="1" applyAlignment="1">
      <alignment horizontal="center" vertical="center" wrapText="1"/>
    </xf>
    <xf numFmtId="166" fontId="3" fillId="0" borderId="1" xfId="0" applyNumberFormat="1" applyFont="1" applyFill="1" applyBorder="1" applyAlignment="1">
      <alignment horizontal="center" wrapText="1"/>
    </xf>
    <xf numFmtId="1" fontId="3" fillId="0" borderId="1" xfId="0" applyNumberFormat="1" applyFont="1" applyFill="1" applyBorder="1" applyAlignment="1">
      <alignment horizontal="center" wrapText="1"/>
    </xf>
    <xf numFmtId="0" fontId="3" fillId="0" borderId="1" xfId="0" applyFont="1" applyFill="1" applyBorder="1" applyAlignment="1">
      <alignment horizontal="center" wrapText="1"/>
    </xf>
    <xf numFmtId="0" fontId="3" fillId="0" borderId="1" xfId="0" applyFont="1" applyFill="1" applyBorder="1" applyAlignment="1">
      <alignment horizontal="center"/>
    </xf>
    <xf numFmtId="2" fontId="3" fillId="0" borderId="2" xfId="0" applyNumberFormat="1" applyFont="1" applyFill="1" applyBorder="1" applyAlignment="1">
      <alignment wrapText="1"/>
    </xf>
    <xf numFmtId="0" fontId="3" fillId="0" borderId="2" xfId="0" applyFont="1" applyFill="1" applyBorder="1" applyAlignment="1">
      <alignment horizontal="center"/>
    </xf>
    <xf numFmtId="2" fontId="3" fillId="0" borderId="2" xfId="0" applyNumberFormat="1" applyFont="1" applyFill="1" applyBorder="1" applyAlignment="1">
      <alignment horizontal="center" wrapText="1"/>
    </xf>
    <xf numFmtId="2" fontId="3" fillId="0" borderId="2" xfId="0" applyNumberFormat="1" applyFont="1" applyFill="1" applyBorder="1" applyAlignment="1">
      <alignment horizontal="left" wrapText="1"/>
    </xf>
    <xf numFmtId="1" fontId="3" fillId="0" borderId="1" xfId="0" applyNumberFormat="1" applyFont="1" applyFill="1" applyBorder="1" applyAlignment="1">
      <alignment horizontal="right" vertical="center" wrapText="1"/>
    </xf>
    <xf numFmtId="1" fontId="3" fillId="0" borderId="1" xfId="0" applyNumberFormat="1" applyFont="1" applyFill="1" applyBorder="1" applyAlignment="1">
      <alignment vertical="center" wrapText="1"/>
    </xf>
    <xf numFmtId="1" fontId="3" fillId="0" borderId="1" xfId="0" applyNumberFormat="1" applyFont="1" applyFill="1" applyBorder="1" applyAlignment="1">
      <alignment horizontal="right" wrapText="1"/>
    </xf>
    <xf numFmtId="2" fontId="3" fillId="0" borderId="1" xfId="0" applyNumberFormat="1" applyFont="1" applyFill="1" applyBorder="1" applyAlignment="1">
      <alignment horizontal="center" vertical="top" wrapText="1"/>
    </xf>
    <xf numFmtId="3" fontId="3" fillId="0" borderId="1" xfId="0" applyNumberFormat="1" applyFont="1" applyFill="1" applyBorder="1" applyAlignment="1">
      <alignment horizontal="center" vertical="top" wrapText="1"/>
    </xf>
    <xf numFmtId="2" fontId="3" fillId="0" borderId="1" xfId="0" applyNumberFormat="1" applyFont="1" applyFill="1" applyBorder="1" applyAlignment="1">
      <alignment horizontal="center"/>
    </xf>
    <xf numFmtId="3" fontId="3" fillId="0" borderId="1" xfId="0" applyNumberFormat="1" applyFont="1" applyFill="1" applyBorder="1" applyAlignment="1">
      <alignment horizontal="center"/>
    </xf>
    <xf numFmtId="165" fontId="11" fillId="0" borderId="1" xfId="0" applyNumberFormat="1" applyFont="1" applyFill="1" applyBorder="1" applyAlignment="1">
      <alignment horizontal="left" vertical="center" wrapText="1"/>
    </xf>
    <xf numFmtId="2" fontId="4" fillId="0" borderId="1" xfId="0" applyNumberFormat="1" applyFont="1" applyFill="1" applyBorder="1" applyAlignment="1">
      <alignment horizontal="center" vertical="center" wrapText="1"/>
    </xf>
    <xf numFmtId="2" fontId="4" fillId="0" borderId="0" xfId="0" applyNumberFormat="1" applyFont="1" applyFill="1" applyBorder="1" applyAlignment="1">
      <alignment horizontal="center" vertical="center" wrapText="1"/>
    </xf>
    <xf numFmtId="165" fontId="11" fillId="0" borderId="1" xfId="0" applyNumberFormat="1" applyFont="1" applyFill="1" applyBorder="1" applyAlignment="1">
      <alignment horizontal="center" vertical="center" wrapText="1"/>
    </xf>
    <xf numFmtId="2" fontId="3" fillId="0" borderId="0" xfId="0" applyNumberFormat="1" applyFont="1" applyFill="1" applyAlignment="1">
      <alignment horizontal="center" wrapText="1"/>
    </xf>
    <xf numFmtId="165" fontId="3" fillId="0" borderId="1" xfId="0" applyNumberFormat="1" applyFont="1" applyFill="1" applyBorder="1" applyAlignment="1">
      <alignment horizontal="center" vertical="center" wrapText="1"/>
    </xf>
    <xf numFmtId="2" fontId="3" fillId="0" borderId="2" xfId="0" applyNumberFormat="1" applyFont="1" applyFill="1" applyBorder="1" applyAlignment="1">
      <alignment vertical="top" wrapText="1"/>
    </xf>
    <xf numFmtId="2" fontId="4" fillId="0" borderId="1" xfId="0" applyNumberFormat="1" applyFont="1" applyFill="1" applyBorder="1" applyAlignment="1">
      <alignment vertical="center" wrapText="1"/>
    </xf>
    <xf numFmtId="165" fontId="3" fillId="0" borderId="1" xfId="0" applyNumberFormat="1" applyFont="1" applyFill="1" applyBorder="1" applyAlignment="1">
      <alignment vertical="center" wrapText="1"/>
    </xf>
    <xf numFmtId="2" fontId="4" fillId="0" borderId="1" xfId="0" applyNumberFormat="1" applyFont="1" applyFill="1" applyBorder="1" applyAlignment="1">
      <alignment horizontal="left" wrapText="1"/>
    </xf>
    <xf numFmtId="2" fontId="3" fillId="0" borderId="5" xfId="0" applyNumberFormat="1" applyFont="1" applyFill="1" applyBorder="1" applyAlignment="1">
      <alignment vertical="top" wrapText="1"/>
    </xf>
    <xf numFmtId="2" fontId="3" fillId="0" borderId="5" xfId="0" applyNumberFormat="1" applyFont="1" applyFill="1" applyBorder="1" applyAlignment="1">
      <alignment horizontal="center" vertical="top" wrapText="1"/>
    </xf>
    <xf numFmtId="3" fontId="3" fillId="0" borderId="5" xfId="0" applyNumberFormat="1" applyFont="1" applyFill="1" applyBorder="1" applyAlignment="1">
      <alignment horizontal="center" vertical="top" wrapText="1"/>
    </xf>
    <xf numFmtId="2" fontId="3" fillId="0" borderId="6" xfId="0" applyNumberFormat="1" applyFont="1" applyFill="1" applyBorder="1" applyAlignment="1">
      <alignment vertical="top" wrapText="1"/>
    </xf>
    <xf numFmtId="2" fontId="3" fillId="0" borderId="6" xfId="0" applyNumberFormat="1" applyFont="1" applyFill="1" applyBorder="1" applyAlignment="1">
      <alignment horizontal="center" vertical="top" wrapText="1"/>
    </xf>
    <xf numFmtId="3" fontId="3" fillId="0" borderId="6" xfId="0" applyNumberFormat="1" applyFont="1" applyFill="1" applyBorder="1" applyAlignment="1">
      <alignment horizontal="center" vertical="top" wrapText="1"/>
    </xf>
    <xf numFmtId="165" fontId="3" fillId="0" borderId="2" xfId="0" applyNumberFormat="1" applyFont="1" applyFill="1" applyBorder="1" applyAlignment="1">
      <alignment horizontal="left" vertical="center" wrapText="1"/>
    </xf>
    <xf numFmtId="165" fontId="11" fillId="0" borderId="1" xfId="0" applyNumberFormat="1" applyFont="1" applyFill="1" applyBorder="1" applyAlignment="1">
      <alignment vertical="center" wrapText="1"/>
    </xf>
    <xf numFmtId="165" fontId="4" fillId="0" borderId="1" xfId="0" applyNumberFormat="1" applyFont="1" applyFill="1" applyBorder="1" applyAlignment="1">
      <alignment horizontal="left" vertical="center" wrapText="1"/>
    </xf>
    <xf numFmtId="2" fontId="4" fillId="0" borderId="1" xfId="0" applyNumberFormat="1" applyFont="1" applyFill="1" applyBorder="1" applyAlignment="1">
      <alignment horizontal="center" wrapText="1"/>
    </xf>
    <xf numFmtId="2" fontId="9" fillId="0" borderId="1" xfId="0" applyNumberFormat="1" applyFont="1" applyFill="1" applyBorder="1" applyAlignment="1">
      <alignment horizontal="center" wrapText="1"/>
    </xf>
    <xf numFmtId="2" fontId="3" fillId="0" borderId="2" xfId="0" applyNumberFormat="1" applyFont="1" applyFill="1" applyBorder="1" applyAlignment="1">
      <alignment horizontal="center" vertical="top" wrapText="1"/>
    </xf>
    <xf numFmtId="3" fontId="3" fillId="0" borderId="2" xfId="0" applyNumberFormat="1" applyFont="1" applyFill="1" applyBorder="1" applyAlignment="1">
      <alignment horizontal="center" vertical="top" wrapText="1"/>
    </xf>
    <xf numFmtId="2" fontId="3" fillId="0" borderId="3" xfId="0" applyNumberFormat="1" applyFont="1" applyFill="1" applyBorder="1" applyAlignment="1">
      <alignment horizontal="left" vertical="center" wrapText="1"/>
    </xf>
    <xf numFmtId="1" fontId="4" fillId="0" borderId="5" xfId="0" applyNumberFormat="1" applyFont="1" applyFill="1" applyBorder="1" applyAlignment="1">
      <alignment horizontal="center" vertical="center" wrapText="1"/>
    </xf>
    <xf numFmtId="2" fontId="4" fillId="0" borderId="5" xfId="0" applyNumberFormat="1" applyFont="1" applyFill="1" applyBorder="1" applyAlignment="1">
      <alignment vertical="top" wrapText="1"/>
    </xf>
    <xf numFmtId="2" fontId="4" fillId="0" borderId="1" xfId="0" applyNumberFormat="1" applyFont="1" applyFill="1" applyBorder="1" applyAlignment="1">
      <alignment vertical="top" wrapText="1"/>
    </xf>
    <xf numFmtId="1" fontId="4" fillId="0" borderId="6" xfId="0" applyNumberFormat="1" applyFont="1" applyFill="1" applyBorder="1" applyAlignment="1">
      <alignment horizontal="center" vertical="center" wrapText="1"/>
    </xf>
    <xf numFmtId="2" fontId="4" fillId="0" borderId="6" xfId="0" applyNumberFormat="1" applyFont="1" applyFill="1" applyBorder="1" applyAlignment="1">
      <alignment vertical="top" wrapText="1"/>
    </xf>
    <xf numFmtId="2" fontId="11" fillId="0" borderId="1" xfId="0" applyNumberFormat="1" applyFont="1" applyFill="1" applyBorder="1" applyAlignment="1">
      <alignment horizontal="center" vertical="center" wrapText="1"/>
    </xf>
    <xf numFmtId="1" fontId="4" fillId="0" borderId="0" xfId="0" applyNumberFormat="1" applyFont="1" applyFill="1" applyBorder="1" applyAlignment="1">
      <alignment horizontal="center" vertical="center" wrapText="1"/>
    </xf>
    <xf numFmtId="1" fontId="3" fillId="0" borderId="0" xfId="0" applyNumberFormat="1" applyFont="1" applyFill="1" applyAlignment="1">
      <alignment vertical="center" wrapText="1"/>
    </xf>
    <xf numFmtId="2" fontId="14" fillId="0" borderId="1" xfId="0" applyNumberFormat="1" applyFont="1" applyFill="1" applyBorder="1" applyAlignment="1">
      <alignment horizontal="right" vertical="center" wrapText="1"/>
    </xf>
    <xf numFmtId="2" fontId="14" fillId="0" borderId="3" xfId="0" applyNumberFormat="1" applyFont="1" applyFill="1" applyBorder="1" applyAlignment="1">
      <alignment horizontal="right" vertical="center" wrapText="1"/>
    </xf>
    <xf numFmtId="4" fontId="4" fillId="0" borderId="5" xfId="0" applyNumberFormat="1" applyFont="1" applyFill="1" applyBorder="1" applyAlignment="1">
      <alignment vertical="top" wrapText="1"/>
    </xf>
    <xf numFmtId="3" fontId="4" fillId="0" borderId="1" xfId="0" applyNumberFormat="1" applyFont="1" applyFill="1" applyBorder="1" applyAlignment="1">
      <alignment vertical="top" wrapText="1"/>
    </xf>
    <xf numFmtId="3" fontId="4" fillId="0" borderId="2" xfId="0" applyNumberFormat="1" applyFont="1" applyFill="1" applyBorder="1" applyAlignment="1">
      <alignment vertical="top" wrapText="1"/>
    </xf>
    <xf numFmtId="2" fontId="3" fillId="0" borderId="2" xfId="0" applyNumberFormat="1" applyFont="1" applyFill="1" applyBorder="1" applyAlignment="1">
      <alignment horizontal="left" vertical="center" wrapText="1"/>
    </xf>
    <xf numFmtId="2" fontId="4" fillId="0" borderId="5" xfId="0" applyNumberFormat="1" applyFont="1" applyFill="1" applyBorder="1" applyAlignment="1">
      <alignment wrapText="1"/>
    </xf>
    <xf numFmtId="3" fontId="4" fillId="0" borderId="5" xfId="0" applyNumberFormat="1" applyFont="1" applyFill="1" applyBorder="1" applyAlignment="1">
      <alignment wrapText="1"/>
    </xf>
    <xf numFmtId="3" fontId="4" fillId="0" borderId="6" xfId="0" applyNumberFormat="1" applyFont="1" applyFill="1" applyBorder="1" applyAlignment="1">
      <alignment vertical="top" wrapText="1"/>
    </xf>
    <xf numFmtId="2" fontId="14" fillId="0" borderId="1" xfId="0" applyNumberFormat="1" applyFont="1" applyFill="1" applyBorder="1" applyAlignment="1">
      <alignment vertical="center" wrapText="1"/>
    </xf>
    <xf numFmtId="165" fontId="14" fillId="0" borderId="2" xfId="0" applyNumberFormat="1" applyFont="1" applyFill="1" applyBorder="1" applyAlignment="1">
      <alignment vertical="center" wrapText="1"/>
    </xf>
    <xf numFmtId="165" fontId="14" fillId="0" borderId="4" xfId="0" applyNumberFormat="1" applyFont="1" applyFill="1" applyBorder="1" applyAlignment="1">
      <alignment vertical="center" wrapText="1"/>
    </xf>
    <xf numFmtId="165" fontId="3" fillId="0" borderId="3" xfId="0" applyNumberFormat="1" applyFont="1" applyFill="1" applyBorder="1" applyAlignment="1">
      <alignment horizontal="left" vertical="center" wrapText="1"/>
    </xf>
    <xf numFmtId="2" fontId="13" fillId="0" borderId="1" xfId="0" applyNumberFormat="1" applyFont="1" applyFill="1" applyBorder="1" applyAlignment="1">
      <alignment horizontal="right" vertical="center" wrapText="1"/>
    </xf>
    <xf numFmtId="3" fontId="4" fillId="0" borderId="1" xfId="0" applyNumberFormat="1" applyFont="1" applyFill="1" applyBorder="1" applyAlignment="1">
      <alignment wrapText="1"/>
    </xf>
    <xf numFmtId="49" fontId="4" fillId="0" borderId="1" xfId="4" applyNumberFormat="1" applyFont="1" applyFill="1" applyBorder="1" applyAlignment="1">
      <alignment horizontal="left"/>
    </xf>
    <xf numFmtId="2" fontId="4" fillId="0" borderId="6" xfId="0" applyNumberFormat="1" applyFont="1" applyFill="1" applyBorder="1" applyAlignment="1">
      <alignment wrapText="1"/>
    </xf>
    <xf numFmtId="3" fontId="4" fillId="0" borderId="6" xfId="0" applyNumberFormat="1" applyFont="1" applyFill="1" applyBorder="1" applyAlignment="1">
      <alignment wrapText="1"/>
    </xf>
    <xf numFmtId="49" fontId="4" fillId="0" borderId="3" xfId="0" applyNumberFormat="1" applyFont="1" applyFill="1" applyBorder="1" applyAlignment="1">
      <alignment vertical="top" wrapText="1"/>
    </xf>
    <xf numFmtId="2" fontId="4" fillId="0" borderId="3" xfId="0" applyNumberFormat="1" applyFont="1" applyFill="1" applyBorder="1" applyAlignment="1">
      <alignment vertical="top" wrapText="1"/>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wrapText="1"/>
    </xf>
    <xf numFmtId="2" fontId="11" fillId="0" borderId="1" xfId="0" applyNumberFormat="1" applyFont="1" applyFill="1" applyBorder="1" applyAlignment="1">
      <alignment vertical="center" wrapText="1"/>
    </xf>
    <xf numFmtId="1" fontId="14" fillId="0" borderId="1" xfId="0" applyNumberFormat="1" applyFont="1" applyFill="1" applyBorder="1" applyAlignment="1">
      <alignment horizontal="right" vertical="center" wrapText="1"/>
    </xf>
    <xf numFmtId="1" fontId="3" fillId="0" borderId="3" xfId="0" applyNumberFormat="1" applyFont="1" applyFill="1" applyBorder="1" applyAlignment="1">
      <alignment vertical="center" wrapText="1"/>
    </xf>
    <xf numFmtId="2" fontId="14" fillId="0" borderId="1"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2" fontId="1" fillId="0" borderId="2" xfId="1" applyNumberFormat="1" applyFill="1" applyBorder="1" applyAlignment="1">
      <alignment horizontal="center" vertical="center" wrapText="1"/>
    </xf>
    <xf numFmtId="2" fontId="1" fillId="0" borderId="4" xfId="1" applyNumberFormat="1" applyFill="1" applyBorder="1" applyAlignment="1">
      <alignment horizontal="center" vertical="center" wrapText="1"/>
    </xf>
    <xf numFmtId="2" fontId="1" fillId="0" borderId="3" xfId="1" applyNumberFormat="1" applyFill="1" applyBorder="1" applyAlignment="1">
      <alignment horizontal="center" vertical="center" wrapText="1"/>
    </xf>
    <xf numFmtId="1"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14" fillId="0" borderId="2" xfId="0" applyNumberFormat="1" applyFont="1" applyFill="1" applyBorder="1" applyAlignment="1">
      <alignment horizontal="center" vertical="center" wrapText="1"/>
    </xf>
    <xf numFmtId="1" fontId="14" fillId="0" borderId="4" xfId="0" applyNumberFormat="1" applyFont="1" applyFill="1" applyBorder="1" applyAlignment="1">
      <alignment horizontal="center" vertical="center" wrapText="1"/>
    </xf>
    <xf numFmtId="1" fontId="14" fillId="0" borderId="3" xfId="0" applyNumberFormat="1" applyFont="1" applyFill="1" applyBorder="1" applyAlignment="1">
      <alignment horizontal="center" vertical="center" wrapText="1"/>
    </xf>
    <xf numFmtId="2" fontId="3" fillId="0" borderId="1" xfId="0" applyNumberFormat="1" applyFont="1" applyFill="1" applyBorder="1" applyAlignment="1">
      <alignment horizontal="left" vertical="center" wrapText="1"/>
    </xf>
    <xf numFmtId="2" fontId="1" fillId="0" borderId="1" xfId="1" applyNumberFormat="1" applyFill="1" applyBorder="1" applyAlignment="1">
      <alignment horizontal="center" vertical="center" wrapText="1"/>
    </xf>
    <xf numFmtId="2" fontId="3" fillId="0" borderId="2" xfId="0" applyNumberFormat="1" applyFont="1" applyFill="1" applyBorder="1" applyAlignment="1">
      <alignment horizontal="left" vertical="center" wrapText="1"/>
    </xf>
    <xf numFmtId="2" fontId="3" fillId="0" borderId="4" xfId="0" applyNumberFormat="1" applyFont="1" applyFill="1" applyBorder="1" applyAlignment="1">
      <alignment horizontal="left" vertical="center" wrapText="1"/>
    </xf>
    <xf numFmtId="2" fontId="3" fillId="0" borderId="3" xfId="0" applyNumberFormat="1" applyFont="1" applyFill="1" applyBorder="1" applyAlignment="1">
      <alignment horizontal="left"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0" fontId="7" fillId="0" borderId="1"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2" fontId="3" fillId="0" borderId="1" xfId="0" applyNumberFormat="1" applyFont="1" applyFill="1" applyBorder="1" applyAlignment="1">
      <alignment horizontal="center" vertical="center"/>
    </xf>
    <xf numFmtId="2" fontId="5" fillId="2" borderId="1" xfId="0" applyNumberFormat="1" applyFont="1" applyFill="1" applyBorder="1" applyAlignment="1">
      <alignment horizontal="left" vertical="center" wrapText="1"/>
    </xf>
    <xf numFmtId="2" fontId="5" fillId="2" borderId="7" xfId="0" applyNumberFormat="1" applyFont="1" applyFill="1" applyBorder="1" applyAlignment="1">
      <alignment horizontal="left" vertical="center" wrapText="1"/>
    </xf>
    <xf numFmtId="2" fontId="7" fillId="0" borderId="1" xfId="1" applyNumberFormat="1" applyFont="1" applyFill="1" applyBorder="1" applyAlignment="1">
      <alignment horizontal="center" vertical="center"/>
    </xf>
    <xf numFmtId="0" fontId="3" fillId="0" borderId="1" xfId="0" applyFont="1" applyFill="1" applyBorder="1" applyAlignment="1">
      <alignment horizontal="left" vertical="center" wrapText="1"/>
    </xf>
    <xf numFmtId="2" fontId="3" fillId="0" borderId="2" xfId="0" applyNumberFormat="1" applyFont="1" applyFill="1" applyBorder="1" applyAlignment="1">
      <alignment vertical="center" wrapText="1"/>
    </xf>
    <xf numFmtId="2" fontId="3" fillId="0" borderId="4" xfId="0" applyNumberFormat="1" applyFont="1" applyFill="1" applyBorder="1" applyAlignment="1">
      <alignment vertical="center" wrapText="1"/>
    </xf>
    <xf numFmtId="2" fontId="3" fillId="0" borderId="3" xfId="0" applyNumberFormat="1" applyFont="1" applyFill="1" applyBorder="1" applyAlignment="1">
      <alignment vertical="center" wrapText="1"/>
    </xf>
    <xf numFmtId="0" fontId="7" fillId="0" borderId="2" xfId="1" applyFont="1" applyFill="1" applyBorder="1" applyAlignment="1">
      <alignment vertical="center"/>
    </xf>
    <xf numFmtId="0" fontId="7" fillId="0" borderId="4" xfId="1" applyFont="1" applyFill="1" applyBorder="1" applyAlignment="1">
      <alignment vertical="center"/>
    </xf>
    <xf numFmtId="0" fontId="7" fillId="0" borderId="3" xfId="1" applyFont="1" applyFill="1" applyBorder="1" applyAlignment="1">
      <alignment vertical="center"/>
    </xf>
    <xf numFmtId="14" fontId="3"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2" fontId="4" fillId="0" borderId="4"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wrapText="1"/>
    </xf>
    <xf numFmtId="2" fontId="8" fillId="0" borderId="0" xfId="0" applyNumberFormat="1" applyFont="1" applyAlignment="1">
      <alignment horizontal="left" wrapText="1"/>
    </xf>
    <xf numFmtId="0" fontId="7" fillId="0" borderId="4" xfId="1" applyFont="1" applyFill="1" applyBorder="1" applyAlignment="1">
      <alignment horizontal="center" vertical="center"/>
    </xf>
    <xf numFmtId="2" fontId="3" fillId="0" borderId="2" xfId="0" applyNumberFormat="1" applyFont="1" applyFill="1" applyBorder="1" applyAlignment="1">
      <alignment horizontal="left" wrapText="1"/>
    </xf>
    <xf numFmtId="2" fontId="3" fillId="0" borderId="4" xfId="0" applyNumberFormat="1" applyFont="1" applyFill="1" applyBorder="1" applyAlignment="1">
      <alignment horizontal="left" wrapText="1"/>
    </xf>
    <xf numFmtId="2" fontId="3" fillId="0" borderId="3" xfId="0" applyNumberFormat="1" applyFont="1" applyFill="1" applyBorder="1" applyAlignment="1">
      <alignment horizontal="left" wrapText="1"/>
    </xf>
    <xf numFmtId="2" fontId="4" fillId="0" borderId="2" xfId="0" applyNumberFormat="1" applyFont="1" applyFill="1" applyBorder="1" applyAlignment="1">
      <alignment horizontal="left" vertical="center" wrapText="1"/>
    </xf>
    <xf numFmtId="2" fontId="4" fillId="0" borderId="3"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2" fontId="11" fillId="0" borderId="4" xfId="0" applyNumberFormat="1" applyFont="1" applyFill="1" applyBorder="1" applyAlignment="1">
      <alignment horizontal="center" vertical="center" wrapText="1"/>
    </xf>
    <xf numFmtId="2" fontId="11" fillId="0" borderId="3" xfId="0" applyNumberFormat="1" applyFont="1" applyFill="1" applyBorder="1" applyAlignment="1">
      <alignment horizontal="center" vertical="center" wrapText="1"/>
    </xf>
    <xf numFmtId="2" fontId="11" fillId="0" borderId="2" xfId="0" applyNumberFormat="1" applyFont="1" applyFill="1" applyBorder="1" applyAlignment="1">
      <alignment horizontal="center" vertical="center" wrapText="1"/>
    </xf>
    <xf numFmtId="165" fontId="11" fillId="0" borderId="1" xfId="0" applyNumberFormat="1" applyFont="1" applyFill="1" applyBorder="1" applyAlignment="1">
      <alignment horizontal="left" vertical="center" wrapText="1"/>
    </xf>
    <xf numFmtId="165" fontId="11" fillId="0" borderId="1" xfId="0" applyNumberFormat="1" applyFont="1" applyFill="1" applyBorder="1" applyAlignment="1">
      <alignment horizontal="center" vertical="center" wrapText="1"/>
    </xf>
    <xf numFmtId="165" fontId="11" fillId="0" borderId="1" xfId="0" applyNumberFormat="1" applyFont="1" applyFill="1" applyBorder="1" applyAlignment="1">
      <alignment horizontal="left" vertical="center" wrapText="1"/>
    </xf>
    <xf numFmtId="165" fontId="11" fillId="0" borderId="1" xfId="0" applyNumberFormat="1" applyFont="1" applyFill="1" applyBorder="1" applyAlignment="1">
      <alignment horizontal="center" vertical="center" wrapText="1"/>
    </xf>
    <xf numFmtId="165" fontId="14" fillId="0" borderId="1" xfId="0" applyNumberFormat="1" applyFont="1" applyFill="1" applyBorder="1" applyAlignment="1">
      <alignment vertical="center" wrapText="1"/>
    </xf>
    <xf numFmtId="165" fontId="14" fillId="0" borderId="1" xfId="0" applyNumberFormat="1" applyFont="1" applyFill="1" applyBorder="1" applyAlignment="1">
      <alignment horizontal="center" vertical="center" wrapText="1"/>
    </xf>
    <xf numFmtId="165" fontId="11" fillId="0" borderId="1" xfId="0" applyNumberFormat="1" applyFont="1" applyFill="1" applyBorder="1" applyAlignment="1">
      <alignment horizontal="left" vertical="center" wrapText="1"/>
    </xf>
    <xf numFmtId="165" fontId="11" fillId="0" borderId="1" xfId="0" applyNumberFormat="1" applyFont="1" applyFill="1" applyBorder="1" applyAlignment="1">
      <alignment horizontal="center" vertical="center" wrapText="1"/>
    </xf>
  </cellXfs>
  <cellStyles count="10">
    <cellStyle name="Comma" xfId="2" builtinId="3"/>
    <cellStyle name="Hyperlink" xfId="1" builtinId="8"/>
    <cellStyle name="Normal" xfId="0" builtinId="0"/>
    <cellStyle name="Normal 2" xfId="6" xr:uid="{6DD80CD3-EE36-4622-A852-4E843FA11DDE}"/>
    <cellStyle name="Normal 2 2" xfId="8" xr:uid="{8DF45785-71A5-4CF9-9A03-E14D02C4343A}"/>
    <cellStyle name="Normal 2 2 2" xfId="3" xr:uid="{3144180D-73F7-4D2C-A660-9071B9E57787}"/>
    <cellStyle name="Normal 2 3" xfId="7" xr:uid="{82DE6C25-C517-4243-967B-263F7463F1C4}"/>
    <cellStyle name="Normal 2 5" xfId="5" xr:uid="{711F0478-6029-411A-AB2F-ED9FBE9C413F}"/>
    <cellStyle name="Normal 3" xfId="9" xr:uid="{CD807725-C9E0-4825-A798-607CDF500B5A}"/>
    <cellStyle name="Normal 5" xfId="4" xr:uid="{FA9145CD-1373-427E-AA6F-BBF515935D09}"/>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39" Type="http://schemas.openxmlformats.org/officeDocument/2006/relationships/hyperlink" Target="https://likumi.lv/ta/id/328413" TargetMode="External"/><Relationship Id="rId21" Type="http://schemas.openxmlformats.org/officeDocument/2006/relationships/hyperlink" Target="https://likumi.lv/ta/id/323564" TargetMode="External"/><Relationship Id="rId34" Type="http://schemas.openxmlformats.org/officeDocument/2006/relationships/hyperlink" Target="https://likumi.lv/ta/id/325499" TargetMode="External"/><Relationship Id="rId42" Type="http://schemas.openxmlformats.org/officeDocument/2006/relationships/hyperlink" Target="https://m.likumi.lv/ta/id/327761" TargetMode="External"/><Relationship Id="rId47" Type="http://schemas.openxmlformats.org/officeDocument/2006/relationships/hyperlink" Target="https://likumi.lv/ta/id/326814" TargetMode="External"/><Relationship Id="rId50" Type="http://schemas.openxmlformats.org/officeDocument/2006/relationships/hyperlink" Target="https://likumi.lv/ta/id/328039" TargetMode="External"/><Relationship Id="rId55" Type="http://schemas.openxmlformats.org/officeDocument/2006/relationships/hyperlink" Target="https://likumi.lv/ta/id/322355" TargetMode="External"/><Relationship Id="rId63" Type="http://schemas.openxmlformats.org/officeDocument/2006/relationships/hyperlink" Target="https://likumi.lv/ta/id/325972" TargetMode="External"/><Relationship Id="rId7" Type="http://schemas.openxmlformats.org/officeDocument/2006/relationships/hyperlink" Target="https://likumi.lv/ta/id/321242"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5325" TargetMode="External"/><Relationship Id="rId41" Type="http://schemas.openxmlformats.org/officeDocument/2006/relationships/hyperlink" Target="https://likumi.lv/ta/id/327238" TargetMode="External"/><Relationship Id="rId54" Type="http://schemas.openxmlformats.org/officeDocument/2006/relationships/hyperlink" Target="https://likumi.lv/ta/id/328739" TargetMode="External"/><Relationship Id="rId62" Type="http://schemas.openxmlformats.org/officeDocument/2006/relationships/hyperlink" Target="https://likumi.lv/ta/id/324323"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1140" TargetMode="External"/><Relationship Id="rId37" Type="http://schemas.openxmlformats.org/officeDocument/2006/relationships/hyperlink" Target="https://likumi.lv/ta/id/327384" TargetMode="External"/><Relationship Id="rId40" Type="http://schemas.openxmlformats.org/officeDocument/2006/relationships/hyperlink" Target="https://likumi.lv/ta/id/326428" TargetMode="External"/><Relationship Id="rId45" Type="http://schemas.openxmlformats.org/officeDocument/2006/relationships/hyperlink" Target="https://likumi.lv/ta/id/327387" TargetMode="External"/><Relationship Id="rId53" Type="http://schemas.openxmlformats.org/officeDocument/2006/relationships/hyperlink" Target="https://likumi.lv/ta/id/328738" TargetMode="External"/><Relationship Id="rId58" Type="http://schemas.openxmlformats.org/officeDocument/2006/relationships/hyperlink" Target="https://likumi.lv/ta/id/328033" TargetMode="External"/><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809" TargetMode="External"/><Relationship Id="rId36" Type="http://schemas.openxmlformats.org/officeDocument/2006/relationships/hyperlink" Target="https://likumi.lv/ta/id/326813" TargetMode="External"/><Relationship Id="rId49" Type="http://schemas.openxmlformats.org/officeDocument/2006/relationships/hyperlink" Target="https://likumi.lv/ta/id/328027" TargetMode="External"/><Relationship Id="rId57" Type="http://schemas.openxmlformats.org/officeDocument/2006/relationships/hyperlink" Target="https://likumi.lv/ta/id/328040" TargetMode="External"/><Relationship Id="rId61" Type="http://schemas.openxmlformats.org/officeDocument/2006/relationships/hyperlink" Target="https://likumi.lv/ta/id/324703"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330" TargetMode="External"/><Relationship Id="rId44" Type="http://schemas.openxmlformats.org/officeDocument/2006/relationships/hyperlink" Target="https://likumi.lv/ta/id/326429" TargetMode="External"/><Relationship Id="rId52" Type="http://schemas.openxmlformats.org/officeDocument/2006/relationships/hyperlink" Target="https://likumi.lv/ta/id/328685" TargetMode="External"/><Relationship Id="rId60" Type="http://schemas.openxmlformats.org/officeDocument/2006/relationships/hyperlink" Target="https://likumi.lv/ta/id/320588"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671" TargetMode="External"/><Relationship Id="rId35" Type="http://schemas.openxmlformats.org/officeDocument/2006/relationships/hyperlink" Target="https://likumi.lv/ta/id/321138" TargetMode="External"/><Relationship Id="rId43" Type="http://schemas.openxmlformats.org/officeDocument/2006/relationships/hyperlink" Target="https://likumi.lv/ta/id/327738" TargetMode="External"/><Relationship Id="rId48" Type="http://schemas.openxmlformats.org/officeDocument/2006/relationships/hyperlink" Target="https://likumi.lv/ta/id/328030" TargetMode="External"/><Relationship Id="rId56" Type="http://schemas.openxmlformats.org/officeDocument/2006/relationships/hyperlink" Target="https://likumi.lv/ta/id/327453" TargetMode="External"/><Relationship Id="rId64" Type="http://schemas.openxmlformats.org/officeDocument/2006/relationships/printerSettings" Target="../printerSettings/printerSettings1.bin"/><Relationship Id="rId8" Type="http://schemas.openxmlformats.org/officeDocument/2006/relationships/hyperlink" Target="https://likumi.lv/ta/id/320017" TargetMode="External"/><Relationship Id="rId51" Type="http://schemas.openxmlformats.org/officeDocument/2006/relationships/hyperlink" Target="https://likumi.lv/ta/id/328031" TargetMode="External"/><Relationship Id="rId3" Type="http://schemas.openxmlformats.org/officeDocument/2006/relationships/hyperlink" Target="https://likumi.lv/ta/id/320379"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5670" TargetMode="External"/><Relationship Id="rId38" Type="http://schemas.openxmlformats.org/officeDocument/2006/relationships/hyperlink" Target="https://likumi.lv/ta/id/327007" TargetMode="External"/><Relationship Id="rId46" Type="http://schemas.openxmlformats.org/officeDocument/2006/relationships/hyperlink" Target="https://likumi.lv/ta/id/327424" TargetMode="External"/><Relationship Id="rId59" Type="http://schemas.openxmlformats.org/officeDocument/2006/relationships/hyperlink" Target="https://likumi.lv/ta/id/3275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K684"/>
  <sheetViews>
    <sheetView tabSelected="1" topLeftCell="A682" zoomScale="79" zoomScaleNormal="79" workbookViewId="0">
      <selection activeCell="A407" sqref="A407"/>
    </sheetView>
  </sheetViews>
  <sheetFormatPr defaultColWidth="9.109375" defaultRowHeight="13.8" x14ac:dyDescent="0.25"/>
  <cols>
    <col min="1" max="1" width="60.88671875" style="2" customWidth="1"/>
    <col min="2" max="2" width="11.33203125" style="6" customWidth="1"/>
    <col min="3" max="3" width="8.5546875" style="6" customWidth="1"/>
    <col min="4" max="4" width="19.88671875" style="6" customWidth="1"/>
    <col min="5" max="5" width="26.33203125" style="6" customWidth="1"/>
    <col min="6" max="6" width="12.44140625" style="41" customWidth="1"/>
    <col min="7" max="7" width="15.109375" style="41" customWidth="1"/>
    <col min="8" max="8" width="37.88671875" style="2" customWidth="1"/>
    <col min="9" max="9" width="13.6640625" style="21" customWidth="1"/>
    <col min="10" max="10" width="12.5546875" style="21" customWidth="1"/>
    <col min="11" max="11" width="19" style="23" customWidth="1"/>
    <col min="12" max="16384" width="9.109375" style="2"/>
  </cols>
  <sheetData>
    <row r="1" spans="1:11" ht="27.6" x14ac:dyDescent="0.25">
      <c r="A1" s="1" t="s">
        <v>0</v>
      </c>
      <c r="B1" s="2"/>
      <c r="C1" s="2"/>
      <c r="D1" s="2"/>
      <c r="E1" s="2"/>
    </row>
    <row r="2" spans="1:11" x14ac:dyDescent="0.25">
      <c r="B2" s="2"/>
      <c r="C2" s="2"/>
      <c r="D2" s="2"/>
      <c r="E2" s="2"/>
    </row>
    <row r="3" spans="1:11" ht="55.2" x14ac:dyDescent="0.25">
      <c r="A3" s="3" t="s">
        <v>20</v>
      </c>
      <c r="B3" s="4" t="s">
        <v>1</v>
      </c>
      <c r="C3" s="4" t="s">
        <v>2</v>
      </c>
      <c r="D3" s="4" t="s">
        <v>3</v>
      </c>
      <c r="E3" s="4" t="s">
        <v>4</v>
      </c>
      <c r="F3" s="42" t="s">
        <v>5</v>
      </c>
      <c r="G3" s="42" t="s">
        <v>736</v>
      </c>
      <c r="H3" s="5" t="s">
        <v>6</v>
      </c>
      <c r="I3" s="18" t="s">
        <v>7</v>
      </c>
      <c r="J3" s="18" t="s">
        <v>8</v>
      </c>
      <c r="K3" s="25" t="s">
        <v>9</v>
      </c>
    </row>
    <row r="4" spans="1:11" ht="13.95" customHeight="1" x14ac:dyDescent="0.25">
      <c r="A4" s="176" t="s">
        <v>762</v>
      </c>
      <c r="B4" s="176"/>
      <c r="C4" s="176"/>
      <c r="D4" s="176"/>
      <c r="E4" s="176"/>
      <c r="F4" s="176"/>
      <c r="G4" s="176"/>
      <c r="H4" s="176"/>
      <c r="I4" s="176"/>
      <c r="J4" s="176"/>
      <c r="K4" s="177"/>
    </row>
    <row r="5" spans="1:11" s="27" customFormat="1" ht="78" customHeight="1" x14ac:dyDescent="0.25">
      <c r="A5" s="7" t="s">
        <v>444</v>
      </c>
      <c r="B5" s="154" t="s">
        <v>23</v>
      </c>
      <c r="C5" s="154" t="s">
        <v>157</v>
      </c>
      <c r="D5" s="154"/>
      <c r="E5" s="155" t="s">
        <v>22</v>
      </c>
      <c r="F5" s="57">
        <v>4779150</v>
      </c>
      <c r="G5" s="57">
        <v>4779150</v>
      </c>
      <c r="H5" s="7"/>
      <c r="I5" s="22"/>
      <c r="J5" s="22"/>
      <c r="K5" s="24" t="s">
        <v>24</v>
      </c>
    </row>
    <row r="6" spans="1:11" s="27" customFormat="1" ht="50.25" customHeight="1" x14ac:dyDescent="0.25">
      <c r="A6" s="7" t="s">
        <v>445</v>
      </c>
      <c r="B6" s="154"/>
      <c r="C6" s="154"/>
      <c r="D6" s="154"/>
      <c r="E6" s="155"/>
      <c r="F6" s="13">
        <v>188233</v>
      </c>
      <c r="G6" s="13">
        <v>188233</v>
      </c>
      <c r="H6" s="7"/>
      <c r="I6" s="22"/>
      <c r="J6" s="22"/>
      <c r="K6" s="24" t="s">
        <v>28</v>
      </c>
    </row>
    <row r="7" spans="1:11" s="27" customFormat="1" ht="41.4" x14ac:dyDescent="0.25">
      <c r="A7" s="7" t="s">
        <v>446</v>
      </c>
      <c r="B7" s="154"/>
      <c r="C7" s="154"/>
      <c r="D7" s="154"/>
      <c r="E7" s="155"/>
      <c r="F7" s="57">
        <v>6242878</v>
      </c>
      <c r="G7" s="57">
        <v>6242878</v>
      </c>
      <c r="H7" s="17"/>
      <c r="I7" s="22"/>
      <c r="J7" s="22"/>
      <c r="K7" s="24" t="s">
        <v>30</v>
      </c>
    </row>
    <row r="8" spans="1:11" s="27" customFormat="1" ht="55.2" x14ac:dyDescent="0.25">
      <c r="A8" s="7" t="s">
        <v>447</v>
      </c>
      <c r="B8" s="154"/>
      <c r="C8" s="154"/>
      <c r="D8" s="154"/>
      <c r="E8" s="155"/>
      <c r="F8" s="57">
        <v>24022645</v>
      </c>
      <c r="G8" s="57">
        <v>24022645</v>
      </c>
      <c r="H8" s="7"/>
      <c r="I8" s="22"/>
      <c r="J8" s="22"/>
      <c r="K8" s="24" t="s">
        <v>29</v>
      </c>
    </row>
    <row r="9" spans="1:11" s="27" customFormat="1" ht="55.5" customHeight="1" x14ac:dyDescent="0.25">
      <c r="A9" s="67" t="s">
        <v>154</v>
      </c>
      <c r="B9" s="154" t="s">
        <v>15</v>
      </c>
      <c r="C9" s="154" t="s">
        <v>17</v>
      </c>
      <c r="D9" s="154" t="s">
        <v>16</v>
      </c>
      <c r="E9" s="155" t="s">
        <v>19</v>
      </c>
      <c r="F9" s="57">
        <v>1793053</v>
      </c>
      <c r="G9" s="13">
        <v>1793053</v>
      </c>
      <c r="H9" s="7"/>
      <c r="I9" s="70"/>
      <c r="J9" s="70"/>
      <c r="K9" s="69" t="s">
        <v>21</v>
      </c>
    </row>
    <row r="10" spans="1:11" s="27" customFormat="1" ht="41.4" x14ac:dyDescent="0.25">
      <c r="A10" s="7" t="s">
        <v>155</v>
      </c>
      <c r="B10" s="154"/>
      <c r="C10" s="154"/>
      <c r="D10" s="154"/>
      <c r="E10" s="155"/>
      <c r="F10" s="57">
        <v>4500</v>
      </c>
      <c r="G10" s="57">
        <v>4500</v>
      </c>
      <c r="H10" s="8"/>
      <c r="I10" s="22"/>
      <c r="J10" s="22"/>
      <c r="K10" s="24" t="s">
        <v>18</v>
      </c>
    </row>
    <row r="11" spans="1:11" s="27" customFormat="1" ht="41.4" x14ac:dyDescent="0.25">
      <c r="A11" s="7" t="s">
        <v>156</v>
      </c>
      <c r="B11" s="154"/>
      <c r="C11" s="154"/>
      <c r="D11" s="154"/>
      <c r="E11" s="155"/>
      <c r="F11" s="57">
        <v>2963895</v>
      </c>
      <c r="G11" s="57">
        <v>2963895</v>
      </c>
      <c r="H11" s="7"/>
      <c r="I11" s="22"/>
      <c r="J11" s="22"/>
      <c r="K11" s="24" t="s">
        <v>30</v>
      </c>
    </row>
    <row r="12" spans="1:11" s="27" customFormat="1" ht="33" customHeight="1" x14ac:dyDescent="0.25">
      <c r="A12" s="7" t="s">
        <v>85</v>
      </c>
      <c r="B12" s="154" t="s">
        <v>15</v>
      </c>
      <c r="C12" s="154" t="s">
        <v>84</v>
      </c>
      <c r="D12" s="154" t="s">
        <v>11</v>
      </c>
      <c r="E12" s="155" t="s">
        <v>176</v>
      </c>
      <c r="F12" s="57">
        <v>820397</v>
      </c>
      <c r="G12" s="45">
        <v>362552.3</v>
      </c>
      <c r="H12" s="7" t="s">
        <v>132</v>
      </c>
      <c r="I12" s="154" t="s">
        <v>153</v>
      </c>
      <c r="J12" s="22"/>
      <c r="K12" s="165" t="s">
        <v>80</v>
      </c>
    </row>
    <row r="13" spans="1:11" s="27" customFormat="1" ht="27.6" x14ac:dyDescent="0.25">
      <c r="A13" s="7" t="s">
        <v>86</v>
      </c>
      <c r="B13" s="154"/>
      <c r="C13" s="154"/>
      <c r="D13" s="154"/>
      <c r="E13" s="155"/>
      <c r="F13" s="57">
        <v>1972320</v>
      </c>
      <c r="G13" s="45">
        <v>449670.84</v>
      </c>
      <c r="H13" s="7" t="s">
        <v>133</v>
      </c>
      <c r="I13" s="154"/>
      <c r="J13" s="22"/>
      <c r="K13" s="165"/>
    </row>
    <row r="14" spans="1:11" s="27" customFormat="1" ht="27.6" x14ac:dyDescent="0.25">
      <c r="A14" s="7" t="s">
        <v>87</v>
      </c>
      <c r="B14" s="154"/>
      <c r="C14" s="154"/>
      <c r="D14" s="154"/>
      <c r="E14" s="155"/>
      <c r="F14" s="57">
        <v>1144327</v>
      </c>
      <c r="G14" s="45">
        <v>1054189.29</v>
      </c>
      <c r="H14" s="67" t="s">
        <v>143</v>
      </c>
      <c r="I14" s="154"/>
      <c r="J14" s="22"/>
      <c r="K14" s="165"/>
    </row>
    <row r="15" spans="1:11" s="27" customFormat="1" ht="27.6" x14ac:dyDescent="0.25">
      <c r="A15" s="7" t="s">
        <v>88</v>
      </c>
      <c r="B15" s="154"/>
      <c r="C15" s="154"/>
      <c r="D15" s="154"/>
      <c r="E15" s="155"/>
      <c r="F15" s="57">
        <v>1232639</v>
      </c>
      <c r="G15" s="45">
        <v>1215164.28</v>
      </c>
      <c r="H15" s="67" t="s">
        <v>144</v>
      </c>
      <c r="I15" s="154"/>
      <c r="J15" s="22"/>
      <c r="K15" s="165"/>
    </row>
    <row r="16" spans="1:11" s="27" customFormat="1" ht="27.6" x14ac:dyDescent="0.25">
      <c r="A16" s="7" t="s">
        <v>89</v>
      </c>
      <c r="B16" s="154"/>
      <c r="C16" s="154"/>
      <c r="D16" s="154"/>
      <c r="E16" s="155"/>
      <c r="F16" s="57">
        <v>222470</v>
      </c>
      <c r="G16" s="45">
        <v>203182.83</v>
      </c>
      <c r="H16" s="67" t="s">
        <v>145</v>
      </c>
      <c r="I16" s="154"/>
      <c r="J16" s="22"/>
      <c r="K16" s="165"/>
    </row>
    <row r="17" spans="1:11" s="27" customFormat="1" ht="27.6" x14ac:dyDescent="0.25">
      <c r="A17" s="7" t="s">
        <v>90</v>
      </c>
      <c r="B17" s="154"/>
      <c r="C17" s="154"/>
      <c r="D17" s="154"/>
      <c r="E17" s="155"/>
      <c r="F17" s="57">
        <v>198375</v>
      </c>
      <c r="G17" s="45">
        <v>192082.43</v>
      </c>
      <c r="H17" s="7" t="s">
        <v>134</v>
      </c>
      <c r="I17" s="154"/>
      <c r="J17" s="22"/>
      <c r="K17" s="165"/>
    </row>
    <row r="18" spans="1:11" s="27" customFormat="1" ht="27.6" x14ac:dyDescent="0.25">
      <c r="A18" s="7" t="s">
        <v>91</v>
      </c>
      <c r="B18" s="154"/>
      <c r="C18" s="154"/>
      <c r="D18" s="154"/>
      <c r="E18" s="155"/>
      <c r="F18" s="57">
        <v>252329</v>
      </c>
      <c r="G18" s="45">
        <v>221135</v>
      </c>
      <c r="H18" s="67" t="s">
        <v>142</v>
      </c>
      <c r="I18" s="154"/>
      <c r="J18" s="22"/>
      <c r="K18" s="165"/>
    </row>
    <row r="19" spans="1:11" s="27" customFormat="1" ht="27.6" x14ac:dyDescent="0.25">
      <c r="A19" s="7" t="s">
        <v>92</v>
      </c>
      <c r="B19" s="154"/>
      <c r="C19" s="154"/>
      <c r="D19" s="154"/>
      <c r="E19" s="155"/>
      <c r="F19" s="57">
        <v>107776</v>
      </c>
      <c r="G19" s="45">
        <v>47644.98</v>
      </c>
      <c r="H19" s="7" t="s">
        <v>135</v>
      </c>
      <c r="I19" s="154"/>
      <c r="J19" s="22"/>
      <c r="K19" s="165"/>
    </row>
    <row r="20" spans="1:11" s="27" customFormat="1" ht="27.6" x14ac:dyDescent="0.25">
      <c r="A20" s="7" t="s">
        <v>93</v>
      </c>
      <c r="B20" s="154"/>
      <c r="C20" s="154"/>
      <c r="D20" s="154"/>
      <c r="E20" s="155"/>
      <c r="F20" s="57">
        <v>61860</v>
      </c>
      <c r="G20" s="45">
        <v>58546.400000000001</v>
      </c>
      <c r="H20" s="67" t="s">
        <v>140</v>
      </c>
      <c r="I20" s="154"/>
      <c r="J20" s="22"/>
      <c r="K20" s="165"/>
    </row>
    <row r="21" spans="1:11" s="27" customFormat="1" ht="27.6" x14ac:dyDescent="0.25">
      <c r="A21" s="7" t="s">
        <v>94</v>
      </c>
      <c r="B21" s="154"/>
      <c r="C21" s="154"/>
      <c r="D21" s="154"/>
      <c r="E21" s="155"/>
      <c r="F21" s="57">
        <v>207750</v>
      </c>
      <c r="G21" s="45">
        <v>160216.1</v>
      </c>
      <c r="H21" s="67" t="s">
        <v>141</v>
      </c>
      <c r="I21" s="154"/>
      <c r="J21" s="22"/>
      <c r="K21" s="165"/>
    </row>
    <row r="22" spans="1:11" s="27" customFormat="1" ht="27.6" x14ac:dyDescent="0.25">
      <c r="A22" s="7" t="s">
        <v>95</v>
      </c>
      <c r="B22" s="154"/>
      <c r="C22" s="154"/>
      <c r="D22" s="154"/>
      <c r="E22" s="155"/>
      <c r="F22" s="57">
        <v>389130</v>
      </c>
      <c r="G22" s="45">
        <v>315818.38</v>
      </c>
      <c r="H22" s="7" t="s">
        <v>136</v>
      </c>
      <c r="I22" s="154"/>
      <c r="J22" s="22"/>
      <c r="K22" s="165"/>
    </row>
    <row r="23" spans="1:11" s="27" customFormat="1" ht="27.6" x14ac:dyDescent="0.25">
      <c r="A23" s="7" t="s">
        <v>96</v>
      </c>
      <c r="B23" s="154"/>
      <c r="C23" s="154"/>
      <c r="D23" s="154"/>
      <c r="E23" s="155"/>
      <c r="F23" s="57">
        <v>18233</v>
      </c>
      <c r="G23" s="45">
        <v>0</v>
      </c>
      <c r="H23" s="67" t="s">
        <v>138</v>
      </c>
      <c r="I23" s="154"/>
      <c r="J23" s="22"/>
      <c r="K23" s="165"/>
    </row>
    <row r="24" spans="1:11" s="27" customFormat="1" ht="27.6" x14ac:dyDescent="0.25">
      <c r="A24" s="7" t="s">
        <v>97</v>
      </c>
      <c r="B24" s="154"/>
      <c r="C24" s="154"/>
      <c r="D24" s="154"/>
      <c r="E24" s="155"/>
      <c r="F24" s="57">
        <v>4500</v>
      </c>
      <c r="G24" s="45">
        <v>4500</v>
      </c>
      <c r="H24" s="67" t="s">
        <v>139</v>
      </c>
      <c r="I24" s="154"/>
      <c r="J24" s="22"/>
      <c r="K24" s="165"/>
    </row>
    <row r="25" spans="1:11" s="27" customFormat="1" ht="27.6" x14ac:dyDescent="0.25">
      <c r="A25" s="7" t="s">
        <v>98</v>
      </c>
      <c r="B25" s="154"/>
      <c r="C25" s="154"/>
      <c r="D25" s="154"/>
      <c r="E25" s="155"/>
      <c r="F25" s="57">
        <v>3000</v>
      </c>
      <c r="G25" s="45">
        <v>2998.38</v>
      </c>
      <c r="H25" s="7" t="s">
        <v>137</v>
      </c>
      <c r="I25" s="154"/>
      <c r="J25" s="22"/>
      <c r="K25" s="165"/>
    </row>
    <row r="26" spans="1:11" s="27" customFormat="1" ht="14.4" customHeight="1" x14ac:dyDescent="0.25">
      <c r="A26" s="7" t="s">
        <v>99</v>
      </c>
      <c r="B26" s="154"/>
      <c r="C26" s="154"/>
      <c r="D26" s="154"/>
      <c r="E26" s="155"/>
      <c r="F26" s="57">
        <v>341069</v>
      </c>
      <c r="G26" s="57">
        <v>341068.75</v>
      </c>
      <c r="H26" s="7" t="s">
        <v>100</v>
      </c>
      <c r="I26" s="22"/>
      <c r="J26" s="22"/>
      <c r="K26" s="24" t="s">
        <v>81</v>
      </c>
    </row>
    <row r="27" spans="1:11" s="27" customFormat="1" ht="51.6" customHeight="1" x14ac:dyDescent="0.25">
      <c r="A27" s="67" t="s">
        <v>191</v>
      </c>
      <c r="B27" s="62" t="s">
        <v>107</v>
      </c>
      <c r="C27" s="62" t="s">
        <v>10</v>
      </c>
      <c r="D27" s="144" t="s">
        <v>11</v>
      </c>
      <c r="E27" s="64" t="s">
        <v>12</v>
      </c>
      <c r="F27" s="147">
        <v>11643060</v>
      </c>
      <c r="G27" s="57">
        <v>2332200</v>
      </c>
      <c r="H27" s="8" t="s">
        <v>13</v>
      </c>
      <c r="I27" s="70"/>
      <c r="J27" s="70"/>
      <c r="K27" s="69" t="s">
        <v>14</v>
      </c>
    </row>
    <row r="28" spans="1:11" s="27" customFormat="1" ht="130.80000000000001" customHeight="1" x14ac:dyDescent="0.25">
      <c r="A28" s="67" t="s">
        <v>192</v>
      </c>
      <c r="B28" s="62" t="s">
        <v>585</v>
      </c>
      <c r="C28" s="62" t="s">
        <v>586</v>
      </c>
      <c r="D28" s="146"/>
      <c r="E28" s="64" t="s">
        <v>193</v>
      </c>
      <c r="F28" s="149"/>
      <c r="G28" s="57">
        <v>9211500</v>
      </c>
      <c r="H28" s="8" t="s">
        <v>13</v>
      </c>
      <c r="I28" s="70"/>
      <c r="J28" s="70"/>
      <c r="K28" s="69" t="s">
        <v>14</v>
      </c>
    </row>
    <row r="29" spans="1:11" s="27" customFormat="1" ht="28.2" customHeight="1" x14ac:dyDescent="0.25">
      <c r="A29" s="167" t="s">
        <v>213</v>
      </c>
      <c r="B29" s="144" t="s">
        <v>211</v>
      </c>
      <c r="C29" s="144" t="s">
        <v>212</v>
      </c>
      <c r="D29" s="144" t="s">
        <v>11</v>
      </c>
      <c r="E29" s="156" t="s">
        <v>210</v>
      </c>
      <c r="F29" s="147">
        <v>133796</v>
      </c>
      <c r="G29" s="57">
        <v>102578</v>
      </c>
      <c r="H29" s="8" t="s">
        <v>381</v>
      </c>
      <c r="I29" s="70"/>
      <c r="J29" s="70"/>
      <c r="K29" s="69" t="s">
        <v>381</v>
      </c>
    </row>
    <row r="30" spans="1:11" s="27" customFormat="1" ht="25.95" customHeight="1" x14ac:dyDescent="0.25">
      <c r="A30" s="168"/>
      <c r="B30" s="145"/>
      <c r="C30" s="145"/>
      <c r="D30" s="145"/>
      <c r="E30" s="157"/>
      <c r="F30" s="148"/>
      <c r="G30" s="57">
        <v>2420</v>
      </c>
      <c r="H30" s="8" t="s">
        <v>382</v>
      </c>
      <c r="I30" s="70">
        <v>2420</v>
      </c>
      <c r="J30" s="70">
        <v>1</v>
      </c>
      <c r="K30" s="179" t="s">
        <v>383</v>
      </c>
    </row>
    <row r="31" spans="1:11" s="27" customFormat="1" ht="17.399999999999999" customHeight="1" x14ac:dyDescent="0.25">
      <c r="A31" s="169"/>
      <c r="B31" s="145"/>
      <c r="C31" s="145"/>
      <c r="D31" s="145"/>
      <c r="E31" s="157"/>
      <c r="F31" s="149"/>
      <c r="G31" s="57">
        <v>28798</v>
      </c>
      <c r="H31" s="8" t="s">
        <v>76</v>
      </c>
      <c r="I31" s="71">
        <v>0.42349999999999999</v>
      </c>
      <c r="J31" s="22">
        <v>68000</v>
      </c>
      <c r="K31" s="179"/>
    </row>
    <row r="32" spans="1:11" s="27" customFormat="1" ht="41.4" x14ac:dyDescent="0.25">
      <c r="A32" s="67" t="s">
        <v>214</v>
      </c>
      <c r="B32" s="146"/>
      <c r="C32" s="146"/>
      <c r="D32" s="146"/>
      <c r="E32" s="158"/>
      <c r="F32" s="50">
        <v>306119</v>
      </c>
      <c r="G32" s="57">
        <v>205902.6</v>
      </c>
      <c r="H32" s="8" t="s">
        <v>181</v>
      </c>
      <c r="I32" s="70"/>
      <c r="J32" s="70"/>
      <c r="K32" s="69" t="s">
        <v>215</v>
      </c>
    </row>
    <row r="33" spans="1:11" s="27" customFormat="1" ht="128.4" customHeight="1" x14ac:dyDescent="0.25">
      <c r="A33" s="7" t="s">
        <v>759</v>
      </c>
      <c r="B33" s="175" t="s">
        <v>106</v>
      </c>
      <c r="C33" s="175" t="s">
        <v>42</v>
      </c>
      <c r="D33" s="154" t="s">
        <v>11</v>
      </c>
      <c r="E33" s="178" t="s">
        <v>41</v>
      </c>
      <c r="F33" s="26">
        <f>5332095+156156+1568975</f>
        <v>7057226</v>
      </c>
      <c r="G33" s="26">
        <f>3468768.86+2011.35+32574.25</f>
        <v>3503354.46</v>
      </c>
      <c r="H33" s="57" t="s">
        <v>760</v>
      </c>
      <c r="I33" s="72" t="s">
        <v>416</v>
      </c>
      <c r="J33" s="73" t="s">
        <v>148</v>
      </c>
      <c r="K33" s="24" t="s">
        <v>761</v>
      </c>
    </row>
    <row r="34" spans="1:11" s="27" customFormat="1" ht="108" customHeight="1" x14ac:dyDescent="0.25">
      <c r="A34" s="7" t="s">
        <v>183</v>
      </c>
      <c r="B34" s="175"/>
      <c r="C34" s="175"/>
      <c r="D34" s="154"/>
      <c r="E34" s="178"/>
      <c r="F34" s="57">
        <v>53982</v>
      </c>
      <c r="G34" s="57">
        <v>3840</v>
      </c>
      <c r="H34" s="57"/>
      <c r="I34" s="74"/>
      <c r="J34" s="22"/>
      <c r="K34" s="24" t="s">
        <v>748</v>
      </c>
    </row>
    <row r="35" spans="1:11" s="27" customFormat="1" ht="77.25" customHeight="1" x14ac:dyDescent="0.25">
      <c r="A35" s="7" t="s">
        <v>167</v>
      </c>
      <c r="B35" s="170" t="s">
        <v>164</v>
      </c>
      <c r="C35" s="170" t="s">
        <v>163</v>
      </c>
      <c r="D35" s="144" t="s">
        <v>11</v>
      </c>
      <c r="E35" s="156" t="s">
        <v>165</v>
      </c>
      <c r="F35" s="147">
        <f>69341604</f>
        <v>69341604</v>
      </c>
      <c r="G35" s="57"/>
      <c r="H35" s="57"/>
      <c r="I35" s="74"/>
      <c r="J35" s="22"/>
      <c r="K35" s="24"/>
    </row>
    <row r="36" spans="1:11" s="27" customFormat="1" ht="106.2" customHeight="1" x14ac:dyDescent="0.25">
      <c r="A36" s="7" t="s">
        <v>168</v>
      </c>
      <c r="B36" s="171"/>
      <c r="C36" s="171"/>
      <c r="D36" s="145"/>
      <c r="E36" s="157"/>
      <c r="F36" s="148"/>
      <c r="G36" s="57">
        <f>2470319+1728305+1930158</f>
        <v>6128782</v>
      </c>
      <c r="H36" s="12"/>
      <c r="I36" s="74"/>
      <c r="J36" s="22"/>
      <c r="K36" s="24" t="s">
        <v>66</v>
      </c>
    </row>
    <row r="37" spans="1:11" s="27" customFormat="1" ht="58.95" customHeight="1" x14ac:dyDescent="0.25">
      <c r="A37" s="7" t="s">
        <v>177</v>
      </c>
      <c r="B37" s="171"/>
      <c r="C37" s="171"/>
      <c r="D37" s="145"/>
      <c r="E37" s="157"/>
      <c r="F37" s="148"/>
      <c r="G37" s="57">
        <v>320908</v>
      </c>
      <c r="H37" s="57"/>
      <c r="I37" s="74"/>
      <c r="J37" s="22"/>
      <c r="K37" s="24" t="s">
        <v>59</v>
      </c>
    </row>
    <row r="38" spans="1:11" s="27" customFormat="1" ht="58.95" customHeight="1" x14ac:dyDescent="0.25">
      <c r="A38" s="7" t="s">
        <v>194</v>
      </c>
      <c r="B38" s="171"/>
      <c r="C38" s="171"/>
      <c r="D38" s="145"/>
      <c r="E38" s="157"/>
      <c r="F38" s="148"/>
      <c r="G38" s="57">
        <v>181948.91</v>
      </c>
      <c r="H38" s="57"/>
      <c r="I38" s="74"/>
      <c r="J38" s="22"/>
      <c r="K38" s="24" t="s">
        <v>184</v>
      </c>
    </row>
    <row r="39" spans="1:11" s="27" customFormat="1" ht="72.599999999999994" customHeight="1" x14ac:dyDescent="0.25">
      <c r="A39" s="7" t="s">
        <v>384</v>
      </c>
      <c r="B39" s="171"/>
      <c r="C39" s="171"/>
      <c r="D39" s="145"/>
      <c r="E39" s="157"/>
      <c r="F39" s="148"/>
      <c r="G39" s="57">
        <f>18471+15294+12375</f>
        <v>46140</v>
      </c>
      <c r="H39" s="57"/>
      <c r="I39" s="74"/>
      <c r="J39" s="22"/>
      <c r="K39" s="24" t="s">
        <v>385</v>
      </c>
    </row>
    <row r="40" spans="1:11" s="27" customFormat="1" ht="72.599999999999994" customHeight="1" x14ac:dyDescent="0.25">
      <c r="A40" s="7" t="s">
        <v>388</v>
      </c>
      <c r="B40" s="171"/>
      <c r="C40" s="171"/>
      <c r="D40" s="145"/>
      <c r="E40" s="157"/>
      <c r="F40" s="148"/>
      <c r="G40" s="57">
        <v>8475</v>
      </c>
      <c r="H40" s="57"/>
      <c r="I40" s="74"/>
      <c r="J40" s="22"/>
      <c r="K40" s="24" t="s">
        <v>389</v>
      </c>
    </row>
    <row r="41" spans="1:11" s="27" customFormat="1" ht="58.95" customHeight="1" x14ac:dyDescent="0.25">
      <c r="A41" s="7" t="s">
        <v>195</v>
      </c>
      <c r="B41" s="171"/>
      <c r="C41" s="171"/>
      <c r="D41" s="145"/>
      <c r="E41" s="157"/>
      <c r="F41" s="148"/>
      <c r="G41" s="57">
        <v>17461342.059999999</v>
      </c>
      <c r="H41" s="9" t="s">
        <v>57</v>
      </c>
      <c r="I41" s="74"/>
      <c r="J41" s="22"/>
      <c r="K41" s="24" t="s">
        <v>56</v>
      </c>
    </row>
    <row r="42" spans="1:11" s="27" customFormat="1" ht="58.95" customHeight="1" x14ac:dyDescent="0.25">
      <c r="A42" s="7" t="s">
        <v>196</v>
      </c>
      <c r="B42" s="171"/>
      <c r="C42" s="171"/>
      <c r="D42" s="145"/>
      <c r="E42" s="157"/>
      <c r="F42" s="148"/>
      <c r="G42" s="57">
        <v>39319.35</v>
      </c>
      <c r="H42" s="9" t="s">
        <v>75</v>
      </c>
      <c r="I42" s="74"/>
      <c r="J42" s="22"/>
      <c r="K42" s="24" t="s">
        <v>111</v>
      </c>
    </row>
    <row r="43" spans="1:11" s="27" customFormat="1" ht="58.95" customHeight="1" x14ac:dyDescent="0.25">
      <c r="A43" s="7" t="s">
        <v>197</v>
      </c>
      <c r="B43" s="171"/>
      <c r="C43" s="171"/>
      <c r="D43" s="145"/>
      <c r="E43" s="157"/>
      <c r="F43" s="148"/>
      <c r="G43" s="57">
        <v>933130.99</v>
      </c>
      <c r="H43" s="9" t="s">
        <v>109</v>
      </c>
      <c r="I43" s="74"/>
      <c r="J43" s="22"/>
      <c r="K43" s="9" t="s">
        <v>109</v>
      </c>
    </row>
    <row r="44" spans="1:11" s="27" customFormat="1" ht="71.400000000000006" customHeight="1" x14ac:dyDescent="0.25">
      <c r="A44" s="75" t="s">
        <v>198</v>
      </c>
      <c r="B44" s="171"/>
      <c r="C44" s="171"/>
      <c r="D44" s="145"/>
      <c r="E44" s="157"/>
      <c r="F44" s="148"/>
      <c r="G44" s="49">
        <v>20387433.280000001</v>
      </c>
      <c r="H44" s="48" t="s">
        <v>75</v>
      </c>
      <c r="I44" s="76"/>
      <c r="J44" s="77"/>
      <c r="K44" s="78" t="s">
        <v>111</v>
      </c>
    </row>
    <row r="45" spans="1:11" s="27" customFormat="1" ht="71.400000000000006" customHeight="1" x14ac:dyDescent="0.25">
      <c r="A45" s="16" t="s">
        <v>733</v>
      </c>
      <c r="B45" s="175" t="s">
        <v>729</v>
      </c>
      <c r="C45" s="154" t="s">
        <v>735</v>
      </c>
      <c r="D45" s="154" t="s">
        <v>11</v>
      </c>
      <c r="E45" s="166" t="s">
        <v>732</v>
      </c>
      <c r="F45" s="57">
        <v>160669</v>
      </c>
      <c r="G45" s="57">
        <v>160668.34</v>
      </c>
      <c r="H45" s="16" t="s">
        <v>730</v>
      </c>
      <c r="I45" s="7"/>
      <c r="J45" s="7"/>
      <c r="K45" s="62" t="s">
        <v>731</v>
      </c>
    </row>
    <row r="46" spans="1:11" s="27" customFormat="1" ht="71.400000000000006" customHeight="1" x14ac:dyDescent="0.25">
      <c r="A46" s="16" t="s">
        <v>734</v>
      </c>
      <c r="B46" s="175"/>
      <c r="C46" s="154"/>
      <c r="D46" s="154"/>
      <c r="E46" s="166"/>
      <c r="F46" s="57">
        <v>540128</v>
      </c>
      <c r="G46" s="57">
        <v>283124.53000000003</v>
      </c>
      <c r="H46" s="16" t="s">
        <v>730</v>
      </c>
      <c r="I46" s="7"/>
      <c r="J46" s="7"/>
      <c r="K46" s="62" t="s">
        <v>731</v>
      </c>
    </row>
    <row r="47" spans="1:11" s="27" customFormat="1" ht="53.4" customHeight="1" x14ac:dyDescent="0.25">
      <c r="A47" s="7" t="s">
        <v>160</v>
      </c>
      <c r="B47" s="66" t="s">
        <v>161</v>
      </c>
      <c r="C47" s="66" t="s">
        <v>159</v>
      </c>
      <c r="D47" s="62" t="s">
        <v>11</v>
      </c>
      <c r="E47" s="64" t="s">
        <v>166</v>
      </c>
      <c r="F47" s="57">
        <v>1450330</v>
      </c>
      <c r="G47" s="57">
        <v>1448737.32</v>
      </c>
      <c r="H47" s="9" t="s">
        <v>162</v>
      </c>
      <c r="I47" s="73" t="s">
        <v>417</v>
      </c>
      <c r="J47" s="22"/>
      <c r="K47" s="24" t="s">
        <v>14</v>
      </c>
    </row>
    <row r="48" spans="1:11" s="27" customFormat="1" ht="73.2" customHeight="1" x14ac:dyDescent="0.25">
      <c r="A48" s="7" t="s">
        <v>448</v>
      </c>
      <c r="B48" s="154" t="s">
        <v>25</v>
      </c>
      <c r="C48" s="154" t="s">
        <v>26</v>
      </c>
      <c r="D48" s="154" t="s">
        <v>16</v>
      </c>
      <c r="E48" s="172" t="s">
        <v>27</v>
      </c>
      <c r="F48" s="57">
        <v>2714444</v>
      </c>
      <c r="G48" s="57">
        <v>2714444</v>
      </c>
      <c r="H48" s="7"/>
      <c r="I48" s="22"/>
      <c r="J48" s="22"/>
      <c r="K48" s="24" t="s">
        <v>29</v>
      </c>
    </row>
    <row r="49" spans="1:11" s="27" customFormat="1" ht="75" customHeight="1" x14ac:dyDescent="0.25">
      <c r="A49" s="7" t="s">
        <v>449</v>
      </c>
      <c r="B49" s="154"/>
      <c r="C49" s="154"/>
      <c r="D49" s="154"/>
      <c r="E49" s="172"/>
      <c r="F49" s="57">
        <v>119938</v>
      </c>
      <c r="G49" s="57">
        <v>119938</v>
      </c>
      <c r="H49" s="7"/>
      <c r="I49" s="22"/>
      <c r="J49" s="22"/>
      <c r="K49" s="24" t="s">
        <v>24</v>
      </c>
    </row>
    <row r="50" spans="1:11" s="27" customFormat="1" ht="74.25" customHeight="1" x14ac:dyDescent="0.25">
      <c r="A50" s="7" t="s">
        <v>450</v>
      </c>
      <c r="B50" s="154"/>
      <c r="C50" s="154"/>
      <c r="D50" s="154"/>
      <c r="E50" s="172"/>
      <c r="F50" s="57">
        <v>23363667</v>
      </c>
      <c r="G50" s="57">
        <v>23363667</v>
      </c>
      <c r="H50" s="7"/>
      <c r="I50" s="22"/>
      <c r="J50" s="22"/>
      <c r="K50" s="24" t="s">
        <v>30</v>
      </c>
    </row>
    <row r="51" spans="1:11" s="27" customFormat="1" ht="78" customHeight="1" x14ac:dyDescent="0.25">
      <c r="A51" s="7" t="s">
        <v>451</v>
      </c>
      <c r="B51" s="154"/>
      <c r="C51" s="154"/>
      <c r="D51" s="154"/>
      <c r="E51" s="172"/>
      <c r="F51" s="57">
        <v>174128</v>
      </c>
      <c r="G51" s="13">
        <v>174128</v>
      </c>
      <c r="H51" s="17"/>
      <c r="I51" s="22"/>
      <c r="J51" s="22"/>
      <c r="K51" s="24" t="s">
        <v>28</v>
      </c>
    </row>
    <row r="52" spans="1:11" s="27" customFormat="1" ht="78" customHeight="1" x14ac:dyDescent="0.25">
      <c r="A52" s="7" t="s">
        <v>452</v>
      </c>
      <c r="B52" s="154"/>
      <c r="C52" s="154"/>
      <c r="D52" s="154"/>
      <c r="E52" s="172"/>
      <c r="F52" s="57">
        <v>35507</v>
      </c>
      <c r="G52" s="57">
        <v>35507</v>
      </c>
      <c r="H52" s="7"/>
      <c r="I52" s="22"/>
      <c r="J52" s="22"/>
      <c r="K52" s="24" t="s">
        <v>43</v>
      </c>
    </row>
    <row r="53" spans="1:11" s="27" customFormat="1" ht="55.95" customHeight="1" x14ac:dyDescent="0.25">
      <c r="A53" s="16" t="s">
        <v>85</v>
      </c>
      <c r="B53" s="144" t="s">
        <v>25</v>
      </c>
      <c r="C53" s="180" t="s">
        <v>318</v>
      </c>
      <c r="D53" s="180" t="s">
        <v>11</v>
      </c>
      <c r="E53" s="183" t="s">
        <v>319</v>
      </c>
      <c r="F53" s="57">
        <v>12624</v>
      </c>
      <c r="G53" s="45">
        <v>11977.16</v>
      </c>
      <c r="H53" s="7" t="s">
        <v>404</v>
      </c>
      <c r="I53" s="144" t="s">
        <v>153</v>
      </c>
      <c r="J53" s="22"/>
      <c r="K53" s="165" t="s">
        <v>80</v>
      </c>
    </row>
    <row r="54" spans="1:11" s="27" customFormat="1" ht="55.95" customHeight="1" x14ac:dyDescent="0.25">
      <c r="A54" s="16" t="s">
        <v>86</v>
      </c>
      <c r="B54" s="145"/>
      <c r="C54" s="181"/>
      <c r="D54" s="181"/>
      <c r="E54" s="184"/>
      <c r="F54" s="57">
        <v>647610</v>
      </c>
      <c r="G54" s="45">
        <v>332443.37</v>
      </c>
      <c r="H54" s="7" t="s">
        <v>346</v>
      </c>
      <c r="I54" s="145"/>
      <c r="J54" s="22"/>
      <c r="K54" s="165"/>
    </row>
    <row r="55" spans="1:11" s="27" customFormat="1" ht="55.95" customHeight="1" x14ac:dyDescent="0.25">
      <c r="A55" s="16" t="s">
        <v>87</v>
      </c>
      <c r="B55" s="145"/>
      <c r="C55" s="181"/>
      <c r="D55" s="181"/>
      <c r="E55" s="184"/>
      <c r="F55" s="57">
        <v>4421296</v>
      </c>
      <c r="G55" s="45">
        <v>3579660.9000000004</v>
      </c>
      <c r="H55" s="7" t="s">
        <v>143</v>
      </c>
      <c r="I55" s="145"/>
      <c r="J55" s="22"/>
      <c r="K55" s="165"/>
    </row>
    <row r="56" spans="1:11" s="27" customFormat="1" ht="55.95" customHeight="1" x14ac:dyDescent="0.25">
      <c r="A56" s="16" t="s">
        <v>88</v>
      </c>
      <c r="B56" s="145"/>
      <c r="C56" s="181"/>
      <c r="D56" s="181"/>
      <c r="E56" s="184"/>
      <c r="F56" s="57">
        <v>111636</v>
      </c>
      <c r="G56" s="45">
        <v>109452.96999999999</v>
      </c>
      <c r="H56" s="7" t="s">
        <v>405</v>
      </c>
      <c r="I56" s="145"/>
      <c r="J56" s="22"/>
      <c r="K56" s="165"/>
    </row>
    <row r="57" spans="1:11" s="27" customFormat="1" ht="55.95" customHeight="1" x14ac:dyDescent="0.25">
      <c r="A57" s="16" t="s">
        <v>89</v>
      </c>
      <c r="B57" s="145"/>
      <c r="C57" s="181"/>
      <c r="D57" s="181"/>
      <c r="E57" s="184"/>
      <c r="F57" s="57">
        <v>1443383</v>
      </c>
      <c r="G57" s="45">
        <v>1302554.3600000001</v>
      </c>
      <c r="H57" s="7" t="s">
        <v>145</v>
      </c>
      <c r="I57" s="145"/>
      <c r="J57" s="22"/>
      <c r="K57" s="165"/>
    </row>
    <row r="58" spans="1:11" s="27" customFormat="1" ht="55.95" customHeight="1" x14ac:dyDescent="0.25">
      <c r="A58" s="16" t="s">
        <v>90</v>
      </c>
      <c r="B58" s="145"/>
      <c r="C58" s="181"/>
      <c r="D58" s="181"/>
      <c r="E58" s="184"/>
      <c r="F58" s="57">
        <v>1381747</v>
      </c>
      <c r="G58" s="45">
        <v>1378196.69</v>
      </c>
      <c r="H58" s="7" t="s">
        <v>406</v>
      </c>
      <c r="I58" s="145"/>
      <c r="J58" s="22"/>
      <c r="K58" s="165"/>
    </row>
    <row r="59" spans="1:11" s="27" customFormat="1" ht="55.95" customHeight="1" x14ac:dyDescent="0.25">
      <c r="A59" s="16" t="s">
        <v>91</v>
      </c>
      <c r="B59" s="145"/>
      <c r="C59" s="181"/>
      <c r="D59" s="181"/>
      <c r="E59" s="184"/>
      <c r="F59" s="57">
        <v>6015</v>
      </c>
      <c r="G59" s="45">
        <v>6013.7</v>
      </c>
      <c r="H59" s="7" t="s">
        <v>407</v>
      </c>
      <c r="I59" s="145"/>
      <c r="J59" s="22"/>
      <c r="K59" s="165"/>
    </row>
    <row r="60" spans="1:11" s="27" customFormat="1" ht="55.95" customHeight="1" x14ac:dyDescent="0.25">
      <c r="A60" s="16" t="s">
        <v>308</v>
      </c>
      <c r="B60" s="145"/>
      <c r="C60" s="181"/>
      <c r="D60" s="181"/>
      <c r="E60" s="184"/>
      <c r="F60" s="57">
        <v>166502</v>
      </c>
      <c r="G60" s="45">
        <v>117811.65</v>
      </c>
      <c r="H60" s="7" t="s">
        <v>408</v>
      </c>
      <c r="I60" s="145"/>
      <c r="J60" s="22"/>
      <c r="K60" s="165"/>
    </row>
    <row r="61" spans="1:11" s="27" customFormat="1" ht="55.95" customHeight="1" x14ac:dyDescent="0.25">
      <c r="A61" s="16" t="s">
        <v>309</v>
      </c>
      <c r="B61" s="145"/>
      <c r="C61" s="181"/>
      <c r="D61" s="181"/>
      <c r="E61" s="184"/>
      <c r="F61" s="57">
        <v>540058</v>
      </c>
      <c r="G61" s="45">
        <v>374506.76</v>
      </c>
      <c r="H61" s="7" t="s">
        <v>409</v>
      </c>
      <c r="I61" s="145"/>
      <c r="J61" s="22"/>
      <c r="K61" s="165"/>
    </row>
    <row r="62" spans="1:11" s="27" customFormat="1" ht="55.95" customHeight="1" x14ac:dyDescent="0.25">
      <c r="A62" s="16" t="s">
        <v>310</v>
      </c>
      <c r="B62" s="145"/>
      <c r="C62" s="181"/>
      <c r="D62" s="181"/>
      <c r="E62" s="184"/>
      <c r="F62" s="57">
        <v>442980</v>
      </c>
      <c r="G62" s="45">
        <v>280175.21000000002</v>
      </c>
      <c r="H62" s="7" t="s">
        <v>136</v>
      </c>
      <c r="I62" s="145"/>
      <c r="J62" s="22"/>
      <c r="K62" s="165"/>
    </row>
    <row r="63" spans="1:11" s="27" customFormat="1" ht="55.95" customHeight="1" x14ac:dyDescent="0.25">
      <c r="A63" s="16" t="s">
        <v>311</v>
      </c>
      <c r="B63" s="145"/>
      <c r="C63" s="181"/>
      <c r="D63" s="181"/>
      <c r="E63" s="184"/>
      <c r="F63" s="57">
        <v>328381</v>
      </c>
      <c r="G63" s="45">
        <v>317424.27</v>
      </c>
      <c r="H63" s="7" t="s">
        <v>138</v>
      </c>
      <c r="I63" s="145"/>
      <c r="J63" s="22"/>
      <c r="K63" s="165"/>
    </row>
    <row r="64" spans="1:11" s="27" customFormat="1" ht="55.95" customHeight="1" x14ac:dyDescent="0.25">
      <c r="A64" s="16" t="s">
        <v>97</v>
      </c>
      <c r="B64" s="145"/>
      <c r="C64" s="181"/>
      <c r="D64" s="181"/>
      <c r="E64" s="184"/>
      <c r="F64" s="57">
        <v>506376</v>
      </c>
      <c r="G64" s="45">
        <v>453436.01</v>
      </c>
      <c r="H64" s="7" t="s">
        <v>139</v>
      </c>
      <c r="I64" s="145"/>
      <c r="J64" s="22"/>
      <c r="K64" s="165"/>
    </row>
    <row r="65" spans="1:11" s="27" customFormat="1" ht="55.95" customHeight="1" x14ac:dyDescent="0.25">
      <c r="A65" s="16" t="s">
        <v>98</v>
      </c>
      <c r="B65" s="145"/>
      <c r="C65" s="181"/>
      <c r="D65" s="181"/>
      <c r="E65" s="184"/>
      <c r="F65" s="57">
        <v>2406</v>
      </c>
      <c r="G65" s="45">
        <v>2405.48</v>
      </c>
      <c r="H65" s="7" t="s">
        <v>137</v>
      </c>
      <c r="I65" s="145"/>
      <c r="J65" s="22"/>
      <c r="K65" s="165"/>
    </row>
    <row r="66" spans="1:11" s="27" customFormat="1" ht="55.95" customHeight="1" x14ac:dyDescent="0.25">
      <c r="A66" s="16" t="s">
        <v>312</v>
      </c>
      <c r="B66" s="145"/>
      <c r="C66" s="181"/>
      <c r="D66" s="181"/>
      <c r="E66" s="184"/>
      <c r="F66" s="57">
        <v>355106</v>
      </c>
      <c r="G66" s="45">
        <v>212556.5</v>
      </c>
      <c r="H66" s="7" t="s">
        <v>410</v>
      </c>
      <c r="I66" s="145"/>
      <c r="J66" s="22"/>
      <c r="K66" s="165"/>
    </row>
    <row r="67" spans="1:11" s="27" customFormat="1" ht="55.95" customHeight="1" x14ac:dyDescent="0.25">
      <c r="A67" s="16" t="s">
        <v>313</v>
      </c>
      <c r="B67" s="145"/>
      <c r="C67" s="181"/>
      <c r="D67" s="181"/>
      <c r="E67" s="184"/>
      <c r="F67" s="57">
        <v>188362</v>
      </c>
      <c r="G67" s="45">
        <v>8470</v>
      </c>
      <c r="H67" s="7" t="s">
        <v>411</v>
      </c>
      <c r="I67" s="145"/>
      <c r="J67" s="22"/>
      <c r="K67" s="165"/>
    </row>
    <row r="68" spans="1:11" s="27" customFormat="1" ht="55.95" customHeight="1" x14ac:dyDescent="0.25">
      <c r="A68" s="16" t="s">
        <v>314</v>
      </c>
      <c r="B68" s="145"/>
      <c r="C68" s="181"/>
      <c r="D68" s="181"/>
      <c r="E68" s="184"/>
      <c r="F68" s="57">
        <v>505072</v>
      </c>
      <c r="G68" s="45">
        <v>0</v>
      </c>
      <c r="H68" s="7" t="s">
        <v>412</v>
      </c>
      <c r="I68" s="145"/>
      <c r="J68" s="22"/>
      <c r="K68" s="165"/>
    </row>
    <row r="69" spans="1:11" s="27" customFormat="1" ht="55.95" customHeight="1" x14ac:dyDescent="0.25">
      <c r="A69" s="16" t="s">
        <v>315</v>
      </c>
      <c r="B69" s="145"/>
      <c r="C69" s="181"/>
      <c r="D69" s="181"/>
      <c r="E69" s="184"/>
      <c r="F69" s="57">
        <v>264286</v>
      </c>
      <c r="G69" s="45">
        <v>222207.59999999998</v>
      </c>
      <c r="H69" s="7" t="s">
        <v>413</v>
      </c>
      <c r="I69" s="145"/>
      <c r="J69" s="22"/>
      <c r="K69" s="165"/>
    </row>
    <row r="70" spans="1:11" s="27" customFormat="1" ht="55.95" customHeight="1" x14ac:dyDescent="0.25">
      <c r="A70" s="16" t="s">
        <v>316</v>
      </c>
      <c r="B70" s="145"/>
      <c r="C70" s="181"/>
      <c r="D70" s="181"/>
      <c r="E70" s="184"/>
      <c r="F70" s="57">
        <v>346239</v>
      </c>
      <c r="G70" s="45">
        <v>0</v>
      </c>
      <c r="H70" s="7" t="s">
        <v>414</v>
      </c>
      <c r="I70" s="145"/>
      <c r="J70" s="22"/>
      <c r="K70" s="165"/>
    </row>
    <row r="71" spans="1:11" s="27" customFormat="1" ht="55.95" customHeight="1" x14ac:dyDescent="0.25">
      <c r="A71" s="19" t="s">
        <v>432</v>
      </c>
      <c r="B71" s="145"/>
      <c r="C71" s="181"/>
      <c r="D71" s="181"/>
      <c r="E71" s="184"/>
      <c r="F71" s="57">
        <v>3474533</v>
      </c>
      <c r="G71" s="57">
        <v>3474532</v>
      </c>
      <c r="H71" s="7" t="s">
        <v>80</v>
      </c>
      <c r="I71" s="145"/>
      <c r="J71" s="22"/>
      <c r="K71" s="165"/>
    </row>
    <row r="72" spans="1:11" s="27" customFormat="1" ht="55.95" customHeight="1" x14ac:dyDescent="0.25">
      <c r="A72" s="19" t="s">
        <v>431</v>
      </c>
      <c r="B72" s="145"/>
      <c r="C72" s="181"/>
      <c r="D72" s="181"/>
      <c r="E72" s="184"/>
      <c r="F72" s="57">
        <v>24384220</v>
      </c>
      <c r="G72" s="57">
        <v>22236857.699999999</v>
      </c>
      <c r="H72" s="7" t="s">
        <v>80</v>
      </c>
      <c r="I72" s="145"/>
      <c r="J72" s="22"/>
      <c r="K72" s="165"/>
    </row>
    <row r="73" spans="1:11" s="27" customFormat="1" ht="55.95" customHeight="1" x14ac:dyDescent="0.25">
      <c r="A73" s="19" t="s">
        <v>317</v>
      </c>
      <c r="B73" s="146"/>
      <c r="C73" s="182"/>
      <c r="D73" s="182"/>
      <c r="E73" s="185"/>
      <c r="F73" s="57">
        <v>726000</v>
      </c>
      <c r="G73" s="57">
        <v>286723.92</v>
      </c>
      <c r="H73" s="7" t="s">
        <v>80</v>
      </c>
      <c r="I73" s="146"/>
      <c r="J73" s="22"/>
      <c r="K73" s="165"/>
    </row>
    <row r="74" spans="1:11" s="27" customFormat="1" ht="27.6" customHeight="1" x14ac:dyDescent="0.25">
      <c r="A74" s="188" t="s">
        <v>440</v>
      </c>
      <c r="B74" s="144" t="s">
        <v>202</v>
      </c>
      <c r="C74" s="144" t="s">
        <v>439</v>
      </c>
      <c r="D74" s="144" t="s">
        <v>11</v>
      </c>
      <c r="E74" s="173" t="s">
        <v>441</v>
      </c>
      <c r="F74" s="147">
        <v>48400</v>
      </c>
      <c r="G74" s="79">
        <v>12680.8</v>
      </c>
      <c r="H74" s="16" t="s">
        <v>442</v>
      </c>
      <c r="I74" s="16">
        <v>96.8</v>
      </c>
      <c r="J74" s="80">
        <v>131</v>
      </c>
      <c r="K74" s="67" t="s">
        <v>443</v>
      </c>
    </row>
    <row r="75" spans="1:11" s="27" customFormat="1" ht="23.4" customHeight="1" x14ac:dyDescent="0.25">
      <c r="A75" s="189"/>
      <c r="B75" s="145"/>
      <c r="C75" s="145"/>
      <c r="D75" s="145"/>
      <c r="E75" s="192"/>
      <c r="F75" s="148"/>
      <c r="G75" s="79">
        <v>3194.4</v>
      </c>
      <c r="H75" s="16" t="s">
        <v>442</v>
      </c>
      <c r="I75" s="16">
        <v>96.8</v>
      </c>
      <c r="J75" s="80">
        <v>33</v>
      </c>
      <c r="K75" s="67" t="s">
        <v>443</v>
      </c>
    </row>
    <row r="76" spans="1:11" s="27" customFormat="1" ht="31.8" customHeight="1" x14ac:dyDescent="0.25">
      <c r="A76" s="190"/>
      <c r="B76" s="146"/>
      <c r="C76" s="146"/>
      <c r="D76" s="146"/>
      <c r="E76" s="174"/>
      <c r="F76" s="149"/>
      <c r="G76" s="81">
        <v>4452.8</v>
      </c>
      <c r="H76" s="16" t="s">
        <v>442</v>
      </c>
      <c r="I76" s="16">
        <v>96.8</v>
      </c>
      <c r="J76" s="80">
        <v>46</v>
      </c>
      <c r="K76" s="67" t="s">
        <v>443</v>
      </c>
    </row>
    <row r="77" spans="1:11" s="27" customFormat="1" ht="45" customHeight="1" x14ac:dyDescent="0.25">
      <c r="A77" s="7" t="s">
        <v>203</v>
      </c>
      <c r="B77" s="144" t="s">
        <v>202</v>
      </c>
      <c r="C77" s="144" t="s">
        <v>201</v>
      </c>
      <c r="D77" s="144" t="s">
        <v>11</v>
      </c>
      <c r="E77" s="173" t="s">
        <v>205</v>
      </c>
      <c r="F77" s="57">
        <v>79443301</v>
      </c>
      <c r="G77" s="57">
        <v>79443296.129999995</v>
      </c>
      <c r="H77" s="20" t="s">
        <v>75</v>
      </c>
      <c r="I77" s="22"/>
      <c r="J77" s="22"/>
      <c r="K77" s="24" t="s">
        <v>81</v>
      </c>
    </row>
    <row r="78" spans="1:11" s="27" customFormat="1" ht="42.6" customHeight="1" x14ac:dyDescent="0.25">
      <c r="A78" s="7" t="s">
        <v>204</v>
      </c>
      <c r="B78" s="146"/>
      <c r="C78" s="146"/>
      <c r="D78" s="146"/>
      <c r="E78" s="174"/>
      <c r="F78" s="57">
        <v>3597119</v>
      </c>
      <c r="G78" s="57">
        <v>829286.57</v>
      </c>
      <c r="H78" s="20" t="s">
        <v>75</v>
      </c>
      <c r="I78" s="22"/>
      <c r="J78" s="22"/>
      <c r="K78" s="24" t="s">
        <v>81</v>
      </c>
    </row>
    <row r="79" spans="1:11" s="27" customFormat="1" ht="75.75" customHeight="1" x14ac:dyDescent="0.25">
      <c r="A79" s="7" t="s">
        <v>380</v>
      </c>
      <c r="B79" s="53" t="s">
        <v>202</v>
      </c>
      <c r="C79" s="53" t="s">
        <v>377</v>
      </c>
      <c r="D79" s="53" t="s">
        <v>16</v>
      </c>
      <c r="E79" s="65" t="s">
        <v>378</v>
      </c>
      <c r="F79" s="57">
        <v>192088</v>
      </c>
      <c r="G79" s="57">
        <v>192088</v>
      </c>
      <c r="H79" s="20"/>
      <c r="I79" s="22"/>
      <c r="J79" s="22"/>
      <c r="K79" s="24" t="s">
        <v>379</v>
      </c>
    </row>
    <row r="80" spans="1:11" s="27" customFormat="1" ht="31.2" customHeight="1" x14ac:dyDescent="0.25">
      <c r="A80" s="7" t="s">
        <v>31</v>
      </c>
      <c r="B80" s="154" t="s">
        <v>105</v>
      </c>
      <c r="C80" s="154" t="s">
        <v>38</v>
      </c>
      <c r="D80" s="154" t="s">
        <v>11</v>
      </c>
      <c r="E80" s="155" t="s">
        <v>32</v>
      </c>
      <c r="F80" s="57">
        <v>2662220</v>
      </c>
      <c r="G80" s="57">
        <v>2662219.37</v>
      </c>
      <c r="H80" s="7" t="s">
        <v>33</v>
      </c>
      <c r="I80" s="72"/>
      <c r="J80" s="22"/>
      <c r="K80" s="24" t="s">
        <v>40</v>
      </c>
    </row>
    <row r="81" spans="1:11" s="27" customFormat="1" ht="28.2" customHeight="1" x14ac:dyDescent="0.25">
      <c r="A81" s="7" t="s">
        <v>34</v>
      </c>
      <c r="B81" s="154"/>
      <c r="C81" s="154"/>
      <c r="D81" s="154"/>
      <c r="E81" s="155"/>
      <c r="F81" s="57">
        <v>362700</v>
      </c>
      <c r="G81" s="57">
        <v>362700</v>
      </c>
      <c r="H81" s="7" t="s">
        <v>35</v>
      </c>
      <c r="I81" s="72"/>
      <c r="J81" s="22"/>
      <c r="K81" s="24" t="s">
        <v>40</v>
      </c>
    </row>
    <row r="82" spans="1:11" s="27" customFormat="1" ht="30" customHeight="1" x14ac:dyDescent="0.25">
      <c r="A82" s="7" t="s">
        <v>36</v>
      </c>
      <c r="B82" s="154"/>
      <c r="C82" s="154"/>
      <c r="D82" s="154"/>
      <c r="E82" s="155"/>
      <c r="F82" s="57">
        <v>2957</v>
      </c>
      <c r="G82" s="57">
        <v>2956.8</v>
      </c>
      <c r="H82" s="7" t="s">
        <v>37</v>
      </c>
      <c r="I82" s="72"/>
      <c r="J82" s="22"/>
      <c r="K82" s="24" t="s">
        <v>40</v>
      </c>
    </row>
    <row r="83" spans="1:11" s="27" customFormat="1" ht="25.95" customHeight="1" x14ac:dyDescent="0.25">
      <c r="A83" s="7" t="s">
        <v>39</v>
      </c>
      <c r="B83" s="154"/>
      <c r="C83" s="154"/>
      <c r="D83" s="154"/>
      <c r="E83" s="155"/>
      <c r="F83" s="57">
        <v>8067</v>
      </c>
      <c r="G83" s="57"/>
      <c r="H83" s="7"/>
      <c r="I83" s="22"/>
      <c r="J83" s="22"/>
      <c r="K83" s="24"/>
    </row>
    <row r="84" spans="1:11" s="27" customFormat="1" ht="103.2" customHeight="1" x14ac:dyDescent="0.25">
      <c r="A84" s="7" t="s">
        <v>110</v>
      </c>
      <c r="B84" s="186" t="s">
        <v>104</v>
      </c>
      <c r="C84" s="175" t="s">
        <v>44</v>
      </c>
      <c r="D84" s="154" t="s">
        <v>11</v>
      </c>
      <c r="E84" s="178" t="s">
        <v>45</v>
      </c>
      <c r="F84" s="57">
        <v>8940239</v>
      </c>
      <c r="G84" s="57">
        <v>8940238.1300000008</v>
      </c>
      <c r="H84" s="9" t="s">
        <v>75</v>
      </c>
      <c r="I84" s="74"/>
      <c r="J84" s="22"/>
      <c r="K84" s="24" t="s">
        <v>111</v>
      </c>
    </row>
    <row r="85" spans="1:11" s="27" customFormat="1" ht="75" customHeight="1" x14ac:dyDescent="0.25">
      <c r="A85" s="7" t="s">
        <v>46</v>
      </c>
      <c r="B85" s="186"/>
      <c r="C85" s="175"/>
      <c r="D85" s="154"/>
      <c r="E85" s="178"/>
      <c r="F85" s="57">
        <v>3874</v>
      </c>
      <c r="G85" s="57">
        <v>3873.61</v>
      </c>
      <c r="H85" s="9" t="s">
        <v>75</v>
      </c>
      <c r="I85" s="74"/>
      <c r="J85" s="22"/>
      <c r="K85" s="67" t="s">
        <v>111</v>
      </c>
    </row>
    <row r="86" spans="1:11" s="27" customFormat="1" ht="77.25" customHeight="1" x14ac:dyDescent="0.25">
      <c r="A86" s="7" t="s">
        <v>47</v>
      </c>
      <c r="B86" s="186"/>
      <c r="C86" s="175"/>
      <c r="D86" s="154"/>
      <c r="E86" s="178"/>
      <c r="F86" s="57">
        <v>8430483</v>
      </c>
      <c r="G86" s="57">
        <v>8428823.75</v>
      </c>
      <c r="H86" s="9" t="s">
        <v>57</v>
      </c>
      <c r="I86" s="74"/>
      <c r="J86" s="22"/>
      <c r="K86" s="24" t="s">
        <v>56</v>
      </c>
    </row>
    <row r="87" spans="1:11" s="27" customFormat="1" ht="75.75" customHeight="1" x14ac:dyDescent="0.25">
      <c r="A87" s="7" t="s">
        <v>48</v>
      </c>
      <c r="B87" s="186"/>
      <c r="C87" s="175"/>
      <c r="D87" s="154"/>
      <c r="E87" s="178"/>
      <c r="F87" s="57">
        <v>649585</v>
      </c>
      <c r="G87" s="57">
        <v>649584.68000000005</v>
      </c>
      <c r="H87" s="9" t="s">
        <v>109</v>
      </c>
      <c r="I87" s="74"/>
      <c r="J87" s="22"/>
      <c r="K87" s="24" t="s">
        <v>109</v>
      </c>
    </row>
    <row r="88" spans="1:11" s="27" customFormat="1" ht="93.75" customHeight="1" x14ac:dyDescent="0.25">
      <c r="A88" s="7" t="s">
        <v>49</v>
      </c>
      <c r="B88" s="186"/>
      <c r="C88" s="175"/>
      <c r="D88" s="154"/>
      <c r="E88" s="178"/>
      <c r="F88" s="57">
        <v>68981</v>
      </c>
      <c r="G88" s="11">
        <v>68981.210000000006</v>
      </c>
      <c r="H88" s="57"/>
      <c r="I88" s="74"/>
      <c r="J88" s="22"/>
      <c r="K88" s="24" t="s">
        <v>149</v>
      </c>
    </row>
    <row r="89" spans="1:11" s="27" customFormat="1" ht="99.6" customHeight="1" x14ac:dyDescent="0.25">
      <c r="A89" s="7" t="s">
        <v>146</v>
      </c>
      <c r="B89" s="186"/>
      <c r="C89" s="175"/>
      <c r="D89" s="154"/>
      <c r="E89" s="178"/>
      <c r="F89" s="57">
        <v>3479593</v>
      </c>
      <c r="G89" s="57">
        <v>3479593</v>
      </c>
      <c r="H89" s="57"/>
      <c r="I89" s="74"/>
      <c r="J89" s="22"/>
      <c r="K89" s="24" t="s">
        <v>66</v>
      </c>
    </row>
    <row r="90" spans="1:11" s="27" customFormat="1" ht="89.25" customHeight="1" x14ac:dyDescent="0.25">
      <c r="A90" s="7" t="s">
        <v>50</v>
      </c>
      <c r="B90" s="186"/>
      <c r="C90" s="175"/>
      <c r="D90" s="154"/>
      <c r="E90" s="178"/>
      <c r="F90" s="57">
        <v>162817</v>
      </c>
      <c r="G90" s="57">
        <v>162817</v>
      </c>
      <c r="H90" s="57"/>
      <c r="I90" s="74"/>
      <c r="J90" s="22"/>
      <c r="K90" s="24" t="s">
        <v>59</v>
      </c>
    </row>
    <row r="91" spans="1:11" s="27" customFormat="1" ht="57" customHeight="1" x14ac:dyDescent="0.25">
      <c r="A91" s="7" t="s">
        <v>51</v>
      </c>
      <c r="B91" s="186"/>
      <c r="C91" s="175"/>
      <c r="D91" s="154"/>
      <c r="E91" s="178"/>
      <c r="F91" s="11">
        <v>744279</v>
      </c>
      <c r="G91" s="11">
        <v>744279.28</v>
      </c>
      <c r="H91" s="9" t="s">
        <v>75</v>
      </c>
      <c r="I91" s="74"/>
      <c r="J91" s="22"/>
      <c r="K91" s="67" t="s">
        <v>111</v>
      </c>
    </row>
    <row r="92" spans="1:11" s="27" customFormat="1" ht="61.5" customHeight="1" x14ac:dyDescent="0.25">
      <c r="A92" s="7" t="s">
        <v>52</v>
      </c>
      <c r="B92" s="186"/>
      <c r="C92" s="175"/>
      <c r="D92" s="154"/>
      <c r="E92" s="178"/>
      <c r="F92" s="57">
        <v>702259</v>
      </c>
      <c r="G92" s="57">
        <v>696290.05</v>
      </c>
      <c r="H92" s="14" t="s">
        <v>57</v>
      </c>
      <c r="I92" s="74"/>
      <c r="J92" s="22"/>
      <c r="K92" s="24" t="s">
        <v>56</v>
      </c>
    </row>
    <row r="93" spans="1:11" s="27" customFormat="1" ht="66" customHeight="1" x14ac:dyDescent="0.25">
      <c r="A93" s="7" t="s">
        <v>53</v>
      </c>
      <c r="B93" s="186"/>
      <c r="C93" s="175"/>
      <c r="D93" s="154"/>
      <c r="E93" s="178"/>
      <c r="F93" s="57">
        <v>5747</v>
      </c>
      <c r="G93" s="57">
        <v>5747</v>
      </c>
      <c r="H93" s="9"/>
      <c r="I93" s="74"/>
      <c r="J93" s="22"/>
      <c r="K93" s="24" t="s">
        <v>149</v>
      </c>
    </row>
    <row r="94" spans="1:11" s="27" customFormat="1" ht="118.2" customHeight="1" x14ac:dyDescent="0.25">
      <c r="A94" s="7" t="s">
        <v>54</v>
      </c>
      <c r="B94" s="186"/>
      <c r="C94" s="175"/>
      <c r="D94" s="154"/>
      <c r="E94" s="178"/>
      <c r="F94" s="57">
        <v>289851</v>
      </c>
      <c r="G94" s="57">
        <v>289851</v>
      </c>
      <c r="H94" s="57"/>
      <c r="I94" s="74"/>
      <c r="J94" s="22"/>
      <c r="K94" s="24" t="s">
        <v>66</v>
      </c>
    </row>
    <row r="95" spans="1:11" s="27" customFormat="1" ht="59.4" customHeight="1" x14ac:dyDescent="0.25">
      <c r="A95" s="7" t="s">
        <v>55</v>
      </c>
      <c r="B95" s="186"/>
      <c r="C95" s="175"/>
      <c r="D95" s="154"/>
      <c r="E95" s="178"/>
      <c r="F95" s="57">
        <v>13563</v>
      </c>
      <c r="G95" s="57">
        <v>0</v>
      </c>
      <c r="H95" s="57"/>
      <c r="I95" s="74"/>
      <c r="J95" s="22"/>
      <c r="K95" s="24"/>
    </row>
    <row r="96" spans="1:11" s="27" customFormat="1" ht="32.4" customHeight="1" x14ac:dyDescent="0.25">
      <c r="A96" s="7" t="s">
        <v>85</v>
      </c>
      <c r="B96" s="144" t="s">
        <v>101</v>
      </c>
      <c r="C96" s="144" t="s">
        <v>182</v>
      </c>
      <c r="D96" s="144" t="s">
        <v>11</v>
      </c>
      <c r="E96" s="156" t="s">
        <v>179</v>
      </c>
      <c r="F96" s="57">
        <v>330816</v>
      </c>
      <c r="G96" s="57">
        <v>330816</v>
      </c>
      <c r="H96" s="67" t="s">
        <v>132</v>
      </c>
      <c r="I96" s="144" t="s">
        <v>153</v>
      </c>
      <c r="J96" s="62"/>
      <c r="K96" s="179" t="s">
        <v>80</v>
      </c>
    </row>
    <row r="97" spans="1:11" s="27" customFormat="1" ht="33.6" customHeight="1" x14ac:dyDescent="0.25">
      <c r="A97" s="7" t="s">
        <v>86</v>
      </c>
      <c r="B97" s="145"/>
      <c r="C97" s="145"/>
      <c r="D97" s="145"/>
      <c r="E97" s="157"/>
      <c r="F97" s="57">
        <v>67510</v>
      </c>
      <c r="G97" s="57">
        <v>34570.68</v>
      </c>
      <c r="H97" s="67" t="s">
        <v>133</v>
      </c>
      <c r="I97" s="145"/>
      <c r="J97" s="62"/>
      <c r="K97" s="179"/>
    </row>
    <row r="98" spans="1:11" s="27" customFormat="1" ht="34.200000000000003" customHeight="1" x14ac:dyDescent="0.25">
      <c r="A98" s="7" t="s">
        <v>87</v>
      </c>
      <c r="B98" s="145"/>
      <c r="C98" s="145"/>
      <c r="D98" s="145"/>
      <c r="E98" s="157"/>
      <c r="F98" s="57">
        <v>319171</v>
      </c>
      <c r="G98" s="57">
        <v>312598.43</v>
      </c>
      <c r="H98" s="67" t="s">
        <v>143</v>
      </c>
      <c r="I98" s="145"/>
      <c r="J98" s="62"/>
      <c r="K98" s="179"/>
    </row>
    <row r="99" spans="1:11" s="27" customFormat="1" ht="34.200000000000003" customHeight="1" x14ac:dyDescent="0.25">
      <c r="A99" s="7" t="s">
        <v>88</v>
      </c>
      <c r="B99" s="145"/>
      <c r="C99" s="145"/>
      <c r="D99" s="145"/>
      <c r="E99" s="157"/>
      <c r="F99" s="57">
        <v>127113</v>
      </c>
      <c r="G99" s="57">
        <v>68230.69</v>
      </c>
      <c r="H99" s="67" t="s">
        <v>144</v>
      </c>
      <c r="I99" s="145"/>
      <c r="J99" s="62"/>
      <c r="K99" s="179"/>
    </row>
    <row r="100" spans="1:11" s="27" customFormat="1" ht="35.4" customHeight="1" x14ac:dyDescent="0.25">
      <c r="A100" s="7" t="s">
        <v>89</v>
      </c>
      <c r="B100" s="145"/>
      <c r="C100" s="145"/>
      <c r="D100" s="145"/>
      <c r="E100" s="157"/>
      <c r="F100" s="57">
        <v>2411290</v>
      </c>
      <c r="G100" s="57">
        <v>2381501.17</v>
      </c>
      <c r="H100" s="67" t="s">
        <v>145</v>
      </c>
      <c r="I100" s="145"/>
      <c r="J100" s="62"/>
      <c r="K100" s="179"/>
    </row>
    <row r="101" spans="1:11" s="27" customFormat="1" ht="33.6" customHeight="1" x14ac:dyDescent="0.25">
      <c r="A101" s="7" t="s">
        <v>90</v>
      </c>
      <c r="B101" s="145"/>
      <c r="C101" s="145"/>
      <c r="D101" s="145"/>
      <c r="E101" s="157"/>
      <c r="F101" s="57">
        <v>359230</v>
      </c>
      <c r="G101" s="57">
        <v>335993.52</v>
      </c>
      <c r="H101" s="67" t="s">
        <v>134</v>
      </c>
      <c r="I101" s="145"/>
      <c r="J101" s="62"/>
      <c r="K101" s="179"/>
    </row>
    <row r="102" spans="1:11" s="27" customFormat="1" ht="32.4" customHeight="1" x14ac:dyDescent="0.25">
      <c r="A102" s="7" t="s">
        <v>91</v>
      </c>
      <c r="B102" s="145"/>
      <c r="C102" s="145"/>
      <c r="D102" s="145"/>
      <c r="E102" s="157"/>
      <c r="F102" s="57">
        <v>256324</v>
      </c>
      <c r="G102" s="57">
        <v>256323.98</v>
      </c>
      <c r="H102" s="67" t="s">
        <v>142</v>
      </c>
      <c r="I102" s="145"/>
      <c r="J102" s="62"/>
      <c r="K102" s="179"/>
    </row>
    <row r="103" spans="1:11" s="27" customFormat="1" ht="33" customHeight="1" x14ac:dyDescent="0.25">
      <c r="A103" s="7" t="s">
        <v>96</v>
      </c>
      <c r="B103" s="145"/>
      <c r="C103" s="145"/>
      <c r="D103" s="145"/>
      <c r="E103" s="157"/>
      <c r="F103" s="57">
        <v>150867</v>
      </c>
      <c r="G103" s="57">
        <v>17148.47</v>
      </c>
      <c r="H103" s="67" t="s">
        <v>138</v>
      </c>
      <c r="I103" s="146"/>
      <c r="J103" s="62"/>
      <c r="K103" s="179"/>
    </row>
    <row r="104" spans="1:11" s="27" customFormat="1" ht="34.200000000000003" customHeight="1" x14ac:dyDescent="0.25">
      <c r="A104" s="7" t="s">
        <v>180</v>
      </c>
      <c r="B104" s="146"/>
      <c r="C104" s="146"/>
      <c r="D104" s="146"/>
      <c r="E104" s="158"/>
      <c r="F104" s="57">
        <v>150000</v>
      </c>
      <c r="G104" s="57">
        <v>147940.1</v>
      </c>
      <c r="H104" s="19" t="s">
        <v>415</v>
      </c>
      <c r="I104" s="62" t="s">
        <v>591</v>
      </c>
      <c r="J104" s="62">
        <v>2</v>
      </c>
      <c r="K104" s="69" t="s">
        <v>181</v>
      </c>
    </row>
    <row r="105" spans="1:11" s="27" customFormat="1" ht="59.4" customHeight="1" x14ac:dyDescent="0.25">
      <c r="A105" s="7" t="s">
        <v>150</v>
      </c>
      <c r="B105" s="154" t="s">
        <v>101</v>
      </c>
      <c r="C105" s="154" t="s">
        <v>102</v>
      </c>
      <c r="D105" s="154" t="s">
        <v>16</v>
      </c>
      <c r="E105" s="155" t="s">
        <v>103</v>
      </c>
      <c r="F105" s="57">
        <v>1730383</v>
      </c>
      <c r="G105" s="57">
        <v>1730383</v>
      </c>
      <c r="H105" s="7"/>
      <c r="I105" s="22"/>
      <c r="J105" s="22"/>
      <c r="K105" s="24" t="s">
        <v>21</v>
      </c>
    </row>
    <row r="106" spans="1:11" s="27" customFormat="1" ht="46.2" customHeight="1" x14ac:dyDescent="0.25">
      <c r="A106" s="7" t="s">
        <v>151</v>
      </c>
      <c r="B106" s="154"/>
      <c r="C106" s="154"/>
      <c r="D106" s="154"/>
      <c r="E106" s="154"/>
      <c r="F106" s="57">
        <v>2291014</v>
      </c>
      <c r="G106" s="57">
        <v>2291014</v>
      </c>
      <c r="H106" s="7"/>
      <c r="I106" s="22"/>
      <c r="J106" s="22"/>
      <c r="K106" s="24" t="s">
        <v>379</v>
      </c>
    </row>
    <row r="107" spans="1:11" s="27" customFormat="1" ht="32.4" customHeight="1" x14ac:dyDescent="0.25">
      <c r="A107" s="7" t="s">
        <v>60</v>
      </c>
      <c r="B107" s="154" t="s">
        <v>108</v>
      </c>
      <c r="C107" s="154" t="s">
        <v>65</v>
      </c>
      <c r="D107" s="154" t="s">
        <v>11</v>
      </c>
      <c r="E107" s="155" t="s">
        <v>175</v>
      </c>
      <c r="F107" s="57">
        <v>1376823</v>
      </c>
      <c r="G107" s="57">
        <v>1376820.71</v>
      </c>
      <c r="H107" s="7" t="s">
        <v>75</v>
      </c>
      <c r="I107" s="22"/>
      <c r="J107" s="22"/>
      <c r="K107" s="24" t="s">
        <v>81</v>
      </c>
    </row>
    <row r="108" spans="1:11" s="27" customFormat="1" ht="27.6" x14ac:dyDescent="0.25">
      <c r="A108" s="7" t="s">
        <v>114</v>
      </c>
      <c r="B108" s="154"/>
      <c r="C108" s="154"/>
      <c r="D108" s="154"/>
      <c r="E108" s="155"/>
      <c r="F108" s="153">
        <v>445156</v>
      </c>
      <c r="G108" s="57"/>
      <c r="H108" s="7"/>
      <c r="I108" s="22"/>
      <c r="J108" s="22"/>
      <c r="K108" s="24"/>
    </row>
    <row r="109" spans="1:11" s="27" customFormat="1" ht="27.6" x14ac:dyDescent="0.25">
      <c r="A109" s="10" t="s">
        <v>115</v>
      </c>
      <c r="B109" s="154"/>
      <c r="C109" s="154"/>
      <c r="D109" s="154"/>
      <c r="E109" s="155"/>
      <c r="F109" s="153"/>
      <c r="G109" s="57">
        <v>14614.28</v>
      </c>
      <c r="H109" s="7" t="s">
        <v>80</v>
      </c>
      <c r="I109" s="22"/>
      <c r="J109" s="22"/>
      <c r="K109" s="24" t="s">
        <v>81</v>
      </c>
    </row>
    <row r="110" spans="1:11" s="27" customFormat="1" ht="27.6" x14ac:dyDescent="0.25">
      <c r="A110" s="10" t="s">
        <v>116</v>
      </c>
      <c r="B110" s="154"/>
      <c r="C110" s="154"/>
      <c r="D110" s="154"/>
      <c r="E110" s="155"/>
      <c r="F110" s="153"/>
      <c r="G110" s="57">
        <v>46743.79</v>
      </c>
      <c r="H110" s="7" t="s">
        <v>80</v>
      </c>
      <c r="I110" s="22"/>
      <c r="J110" s="22"/>
      <c r="K110" s="24" t="s">
        <v>81</v>
      </c>
    </row>
    <row r="111" spans="1:11" s="27" customFormat="1" ht="27.6" x14ac:dyDescent="0.25">
      <c r="A111" s="10" t="s">
        <v>117</v>
      </c>
      <c r="B111" s="154"/>
      <c r="C111" s="154"/>
      <c r="D111" s="154"/>
      <c r="E111" s="155"/>
      <c r="F111" s="153"/>
      <c r="G111" s="57">
        <v>19497.060000000001</v>
      </c>
      <c r="H111" s="7" t="s">
        <v>119</v>
      </c>
      <c r="I111" s="22"/>
      <c r="J111" s="22"/>
      <c r="K111" s="24" t="s">
        <v>81</v>
      </c>
    </row>
    <row r="112" spans="1:11" s="27" customFormat="1" ht="41.4" x14ac:dyDescent="0.25">
      <c r="A112" s="7" t="s">
        <v>118</v>
      </c>
      <c r="B112" s="154"/>
      <c r="C112" s="154"/>
      <c r="D112" s="154"/>
      <c r="E112" s="155"/>
      <c r="F112" s="153"/>
      <c r="G112" s="57">
        <v>363719.9</v>
      </c>
      <c r="H112" s="7" t="s">
        <v>79</v>
      </c>
      <c r="I112" s="22"/>
      <c r="J112" s="22"/>
      <c r="K112" s="24" t="s">
        <v>79</v>
      </c>
    </row>
    <row r="113" spans="1:11" s="27" customFormat="1" ht="47.25" customHeight="1" x14ac:dyDescent="0.25">
      <c r="A113" s="7" t="s">
        <v>78</v>
      </c>
      <c r="B113" s="154"/>
      <c r="C113" s="154"/>
      <c r="D113" s="154"/>
      <c r="E113" s="155"/>
      <c r="F113" s="153">
        <v>4701997</v>
      </c>
      <c r="G113" s="57"/>
      <c r="H113" s="7"/>
      <c r="I113" s="22"/>
      <c r="J113" s="22"/>
      <c r="K113" s="24"/>
    </row>
    <row r="114" spans="1:11" s="27" customFormat="1" ht="41.4" x14ac:dyDescent="0.25">
      <c r="A114" s="7" t="s">
        <v>120</v>
      </c>
      <c r="B114" s="154"/>
      <c r="C114" s="154"/>
      <c r="D114" s="154"/>
      <c r="E114" s="155"/>
      <c r="F114" s="153"/>
      <c r="G114" s="57">
        <v>42054.64</v>
      </c>
      <c r="H114" s="7" t="s">
        <v>79</v>
      </c>
      <c r="I114" s="22"/>
      <c r="J114" s="22"/>
      <c r="K114" s="24" t="s">
        <v>79</v>
      </c>
    </row>
    <row r="115" spans="1:11" s="27" customFormat="1" ht="27.6" x14ac:dyDescent="0.25">
      <c r="A115" s="7" t="s">
        <v>121</v>
      </c>
      <c r="B115" s="154"/>
      <c r="C115" s="154"/>
      <c r="D115" s="154"/>
      <c r="E115" s="155"/>
      <c r="F115" s="153"/>
      <c r="G115" s="57">
        <v>482991.27</v>
      </c>
      <c r="H115" s="7" t="s">
        <v>82</v>
      </c>
      <c r="I115" s="22"/>
      <c r="J115" s="22"/>
      <c r="K115" s="24" t="s">
        <v>81</v>
      </c>
    </row>
    <row r="116" spans="1:11" s="27" customFormat="1" ht="27.6" x14ac:dyDescent="0.25">
      <c r="A116" s="10" t="s">
        <v>122</v>
      </c>
      <c r="B116" s="154"/>
      <c r="C116" s="154"/>
      <c r="D116" s="154"/>
      <c r="E116" s="155"/>
      <c r="F116" s="153"/>
      <c r="G116" s="57">
        <v>1856806.26</v>
      </c>
      <c r="H116" s="8" t="s">
        <v>128</v>
      </c>
      <c r="I116" s="22"/>
      <c r="J116" s="22"/>
      <c r="K116" s="24" t="s">
        <v>81</v>
      </c>
    </row>
    <row r="117" spans="1:11" s="27" customFormat="1" ht="27.6" x14ac:dyDescent="0.25">
      <c r="A117" s="10" t="s">
        <v>123</v>
      </c>
      <c r="B117" s="154"/>
      <c r="C117" s="154"/>
      <c r="D117" s="154"/>
      <c r="E117" s="155"/>
      <c r="F117" s="153"/>
      <c r="G117" s="57">
        <v>1621194.27</v>
      </c>
      <c r="H117" s="8" t="s">
        <v>129</v>
      </c>
      <c r="I117" s="22"/>
      <c r="J117" s="22"/>
      <c r="K117" s="24" t="s">
        <v>81</v>
      </c>
    </row>
    <row r="118" spans="1:11" s="27" customFormat="1" ht="27.6" x14ac:dyDescent="0.25">
      <c r="A118" s="10" t="s">
        <v>124</v>
      </c>
      <c r="B118" s="154"/>
      <c r="C118" s="154"/>
      <c r="D118" s="154"/>
      <c r="E118" s="155"/>
      <c r="F118" s="153"/>
      <c r="G118" s="57">
        <v>373818.35</v>
      </c>
      <c r="H118" s="8" t="s">
        <v>130</v>
      </c>
      <c r="I118" s="22"/>
      <c r="J118" s="22"/>
      <c r="K118" s="24" t="s">
        <v>81</v>
      </c>
    </row>
    <row r="119" spans="1:11" s="27" customFormat="1" ht="41.4" x14ac:dyDescent="0.25">
      <c r="A119" s="10" t="s">
        <v>125</v>
      </c>
      <c r="B119" s="154"/>
      <c r="C119" s="154"/>
      <c r="D119" s="154"/>
      <c r="E119" s="155"/>
      <c r="F119" s="153"/>
      <c r="G119" s="57">
        <v>135009.4</v>
      </c>
      <c r="H119" s="7" t="s">
        <v>79</v>
      </c>
      <c r="I119" s="22"/>
      <c r="J119" s="22"/>
      <c r="K119" s="24" t="s">
        <v>81</v>
      </c>
    </row>
    <row r="120" spans="1:11" s="27" customFormat="1" ht="27.6" x14ac:dyDescent="0.25">
      <c r="A120" s="10" t="s">
        <v>126</v>
      </c>
      <c r="B120" s="154"/>
      <c r="C120" s="154"/>
      <c r="D120" s="154"/>
      <c r="E120" s="155"/>
      <c r="F120" s="153"/>
      <c r="G120" s="57">
        <v>128315.22</v>
      </c>
      <c r="H120" s="7" t="s">
        <v>131</v>
      </c>
      <c r="I120" s="22"/>
      <c r="J120" s="22"/>
      <c r="K120" s="24" t="s">
        <v>81</v>
      </c>
    </row>
    <row r="121" spans="1:11" s="27" customFormat="1" ht="34.950000000000003" customHeight="1" x14ac:dyDescent="0.25">
      <c r="A121" s="7" t="s">
        <v>127</v>
      </c>
      <c r="B121" s="154"/>
      <c r="C121" s="154"/>
      <c r="D121" s="154"/>
      <c r="E121" s="155"/>
      <c r="F121" s="153"/>
      <c r="G121" s="57">
        <v>61794.1</v>
      </c>
      <c r="H121" s="10" t="s">
        <v>79</v>
      </c>
      <c r="I121" s="22"/>
      <c r="J121" s="22"/>
      <c r="K121" s="24" t="s">
        <v>81</v>
      </c>
    </row>
    <row r="122" spans="1:11" s="27" customFormat="1" ht="55.2" x14ac:dyDescent="0.25">
      <c r="A122" s="7" t="s">
        <v>61</v>
      </c>
      <c r="B122" s="154"/>
      <c r="C122" s="154"/>
      <c r="D122" s="154"/>
      <c r="E122" s="155"/>
      <c r="F122" s="57">
        <v>30102</v>
      </c>
      <c r="G122" s="57">
        <v>30101.32</v>
      </c>
      <c r="H122" s="7" t="s">
        <v>113</v>
      </c>
      <c r="I122" s="22"/>
      <c r="J122" s="22"/>
      <c r="K122" s="24" t="s">
        <v>81</v>
      </c>
    </row>
    <row r="123" spans="1:11" s="27" customFormat="1" ht="78.75" customHeight="1" x14ac:dyDescent="0.25">
      <c r="A123" s="198" t="s">
        <v>62</v>
      </c>
      <c r="B123" s="154"/>
      <c r="C123" s="154"/>
      <c r="D123" s="154"/>
      <c r="E123" s="155"/>
      <c r="F123" s="153">
        <v>2491346</v>
      </c>
      <c r="G123" s="57">
        <v>1108.6300000000001</v>
      </c>
      <c r="H123" s="7" t="s">
        <v>76</v>
      </c>
      <c r="I123" s="22" t="s">
        <v>152</v>
      </c>
      <c r="J123" s="22"/>
      <c r="K123" s="24" t="s">
        <v>77</v>
      </c>
    </row>
    <row r="124" spans="1:11" s="27" customFormat="1" ht="23.4" customHeight="1" x14ac:dyDescent="0.25">
      <c r="A124" s="198"/>
      <c r="B124" s="154"/>
      <c r="C124" s="154"/>
      <c r="D124" s="154"/>
      <c r="E124" s="155"/>
      <c r="F124" s="153"/>
      <c r="G124" s="57">
        <v>2490236.2999999998</v>
      </c>
      <c r="H124" s="7" t="s">
        <v>80</v>
      </c>
      <c r="I124" s="22"/>
      <c r="J124" s="22"/>
      <c r="K124" s="24" t="s">
        <v>81</v>
      </c>
    </row>
    <row r="125" spans="1:11" s="27" customFormat="1" ht="41.4" x14ac:dyDescent="0.25">
      <c r="A125" s="7" t="s">
        <v>63</v>
      </c>
      <c r="B125" s="154"/>
      <c r="C125" s="154"/>
      <c r="D125" s="154"/>
      <c r="E125" s="155"/>
      <c r="F125" s="57">
        <v>163464</v>
      </c>
      <c r="G125" s="57">
        <v>163464</v>
      </c>
      <c r="H125" s="7" t="s">
        <v>57</v>
      </c>
      <c r="I125" s="22"/>
      <c r="J125" s="22"/>
      <c r="K125" s="24" t="s">
        <v>112</v>
      </c>
    </row>
    <row r="126" spans="1:11" s="27" customFormat="1" ht="17.399999999999999" customHeight="1" x14ac:dyDescent="0.25">
      <c r="A126" s="165" t="s">
        <v>64</v>
      </c>
      <c r="B126" s="154"/>
      <c r="C126" s="154"/>
      <c r="D126" s="154"/>
      <c r="E126" s="155"/>
      <c r="F126" s="153">
        <v>39496</v>
      </c>
      <c r="G126" s="153">
        <v>39495.72</v>
      </c>
      <c r="H126" s="15" t="s">
        <v>67</v>
      </c>
      <c r="I126" s="82">
        <f>0.175561837453876*1.21</f>
        <v>0.21242982331918994</v>
      </c>
      <c r="J126" s="83">
        <v>37065.909999999996</v>
      </c>
      <c r="K126" s="165" t="s">
        <v>74</v>
      </c>
    </row>
    <row r="127" spans="1:11" s="27" customFormat="1" x14ac:dyDescent="0.25">
      <c r="A127" s="165"/>
      <c r="B127" s="154"/>
      <c r="C127" s="154"/>
      <c r="D127" s="154"/>
      <c r="E127" s="155"/>
      <c r="F127" s="153"/>
      <c r="G127" s="153"/>
      <c r="H127" s="15" t="s">
        <v>68</v>
      </c>
      <c r="I127" s="82">
        <v>6.487405714285714</v>
      </c>
      <c r="J127" s="83">
        <v>1750</v>
      </c>
      <c r="K127" s="165"/>
    </row>
    <row r="128" spans="1:11" s="27" customFormat="1" x14ac:dyDescent="0.25">
      <c r="A128" s="165"/>
      <c r="B128" s="154"/>
      <c r="C128" s="154"/>
      <c r="D128" s="154"/>
      <c r="E128" s="155"/>
      <c r="F128" s="153"/>
      <c r="G128" s="153"/>
      <c r="H128" s="15" t="s">
        <v>69</v>
      </c>
      <c r="I128" s="82">
        <f>0.326054926624738*1.21</f>
        <v>0.39452646121593299</v>
      </c>
      <c r="J128" s="83">
        <v>47700</v>
      </c>
      <c r="K128" s="165"/>
    </row>
    <row r="129" spans="1:11" s="27" customFormat="1" x14ac:dyDescent="0.25">
      <c r="A129" s="165"/>
      <c r="B129" s="154"/>
      <c r="C129" s="154"/>
      <c r="D129" s="154"/>
      <c r="E129" s="155"/>
      <c r="F129" s="153"/>
      <c r="G129" s="153"/>
      <c r="H129" s="15" t="s">
        <v>70</v>
      </c>
      <c r="I129" s="84">
        <f>1.55*1.21</f>
        <v>1.8754999999999999</v>
      </c>
      <c r="J129" s="83">
        <v>120</v>
      </c>
      <c r="K129" s="165"/>
    </row>
    <row r="130" spans="1:11" s="27" customFormat="1" x14ac:dyDescent="0.25">
      <c r="A130" s="165"/>
      <c r="B130" s="154"/>
      <c r="C130" s="154"/>
      <c r="D130" s="154"/>
      <c r="E130" s="155"/>
      <c r="F130" s="153"/>
      <c r="G130" s="153"/>
      <c r="H130" s="15" t="s">
        <v>71</v>
      </c>
      <c r="I130" s="84">
        <f>2.4*1.21</f>
        <v>2.9039999999999999</v>
      </c>
      <c r="J130" s="85">
        <v>320</v>
      </c>
      <c r="K130" s="165"/>
    </row>
    <row r="131" spans="1:11" s="27" customFormat="1" x14ac:dyDescent="0.25">
      <c r="A131" s="165"/>
      <c r="B131" s="154"/>
      <c r="C131" s="154"/>
      <c r="D131" s="154"/>
      <c r="E131" s="155"/>
      <c r="F131" s="153"/>
      <c r="G131" s="153"/>
      <c r="H131" s="15" t="s">
        <v>72</v>
      </c>
      <c r="I131" s="84">
        <f>0.79*1.21</f>
        <v>0.95589999999999997</v>
      </c>
      <c r="J131" s="85">
        <v>100</v>
      </c>
      <c r="K131" s="165"/>
    </row>
    <row r="132" spans="1:11" s="27" customFormat="1" x14ac:dyDescent="0.25">
      <c r="A132" s="165"/>
      <c r="B132" s="154"/>
      <c r="C132" s="154"/>
      <c r="D132" s="154"/>
      <c r="E132" s="155"/>
      <c r="F132" s="153"/>
      <c r="G132" s="153"/>
      <c r="H132" s="15" t="s">
        <v>73</v>
      </c>
      <c r="I132" s="84">
        <f>0.3306*1.21</f>
        <v>0.40002599999999999</v>
      </c>
      <c r="J132" s="85">
        <v>500</v>
      </c>
      <c r="K132" s="165"/>
    </row>
    <row r="133" spans="1:11" s="27" customFormat="1" ht="55.2" x14ac:dyDescent="0.25">
      <c r="A133" s="7" t="s">
        <v>587</v>
      </c>
      <c r="B133" s="154" t="s">
        <v>589</v>
      </c>
      <c r="C133" s="154" t="s">
        <v>590</v>
      </c>
      <c r="D133" s="154" t="s">
        <v>11</v>
      </c>
      <c r="E133" s="155" t="s">
        <v>83</v>
      </c>
      <c r="F133" s="11">
        <v>1288737</v>
      </c>
      <c r="G133" s="11">
        <v>1264798.17</v>
      </c>
      <c r="H133" s="7" t="s">
        <v>422</v>
      </c>
      <c r="I133" s="22"/>
      <c r="J133" s="22"/>
      <c r="K133" s="24" t="s">
        <v>147</v>
      </c>
    </row>
    <row r="134" spans="1:11" s="27" customFormat="1" ht="110.4" x14ac:dyDescent="0.25">
      <c r="A134" s="7" t="s">
        <v>588</v>
      </c>
      <c r="B134" s="154"/>
      <c r="C134" s="154"/>
      <c r="D134" s="154"/>
      <c r="E134" s="155"/>
      <c r="F134" s="11">
        <v>16270</v>
      </c>
      <c r="G134" s="11">
        <v>16269.25</v>
      </c>
      <c r="H134" s="16" t="s">
        <v>178</v>
      </c>
      <c r="I134" s="62"/>
      <c r="J134" s="62" t="s">
        <v>158</v>
      </c>
      <c r="K134" s="67" t="s">
        <v>147</v>
      </c>
    </row>
    <row r="135" spans="1:11" s="27" customFormat="1" ht="82.8" x14ac:dyDescent="0.25">
      <c r="A135" s="7" t="s">
        <v>699</v>
      </c>
      <c r="B135" s="51" t="s">
        <v>698</v>
      </c>
      <c r="C135" s="51" t="s">
        <v>697</v>
      </c>
      <c r="D135" s="51" t="s">
        <v>11</v>
      </c>
      <c r="E135" s="54" t="s">
        <v>701</v>
      </c>
      <c r="F135" s="11">
        <v>3611</v>
      </c>
      <c r="G135" s="11">
        <v>3611</v>
      </c>
      <c r="H135" s="16"/>
      <c r="I135" s="62"/>
      <c r="J135" s="40"/>
      <c r="K135" s="16" t="s">
        <v>700</v>
      </c>
    </row>
    <row r="136" spans="1:11" s="27" customFormat="1" ht="36" customHeight="1" x14ac:dyDescent="0.25">
      <c r="A136" s="7" t="s">
        <v>249</v>
      </c>
      <c r="B136" s="144" t="s">
        <v>248</v>
      </c>
      <c r="C136" s="144" t="s">
        <v>602</v>
      </c>
      <c r="D136" s="144" t="s">
        <v>11</v>
      </c>
      <c r="E136" s="156" t="s">
        <v>251</v>
      </c>
      <c r="F136" s="58">
        <v>644572</v>
      </c>
      <c r="G136" s="45">
        <v>644570.72</v>
      </c>
      <c r="H136" s="86" t="s">
        <v>603</v>
      </c>
      <c r="I136" s="87"/>
      <c r="J136" s="88"/>
      <c r="K136" s="89" t="s">
        <v>605</v>
      </c>
    </row>
    <row r="137" spans="1:11" s="27" customFormat="1" ht="78" customHeight="1" x14ac:dyDescent="0.25">
      <c r="A137" s="7" t="s">
        <v>250</v>
      </c>
      <c r="B137" s="146"/>
      <c r="C137" s="146"/>
      <c r="D137" s="146"/>
      <c r="E137" s="158"/>
      <c r="F137" s="59">
        <v>567350</v>
      </c>
      <c r="G137" s="45">
        <v>507553.26</v>
      </c>
      <c r="H137" s="86" t="s">
        <v>604</v>
      </c>
      <c r="I137" s="62"/>
      <c r="J137" s="40"/>
      <c r="K137" s="89" t="s">
        <v>605</v>
      </c>
    </row>
    <row r="138" spans="1:11" s="27" customFormat="1" ht="43.8" customHeight="1" x14ac:dyDescent="0.25">
      <c r="A138" s="19" t="s">
        <v>185</v>
      </c>
      <c r="B138" s="144" t="s">
        <v>592</v>
      </c>
      <c r="C138" s="144" t="s">
        <v>593</v>
      </c>
      <c r="D138" s="144" t="s">
        <v>11</v>
      </c>
      <c r="E138" s="156" t="s">
        <v>189</v>
      </c>
      <c r="F138" s="11">
        <v>52575924</v>
      </c>
      <c r="G138" s="11">
        <v>52575899.920000002</v>
      </c>
      <c r="H138" s="20" t="s">
        <v>199</v>
      </c>
      <c r="I138" s="62"/>
      <c r="J138" s="90"/>
      <c r="K138" s="20" t="s">
        <v>200</v>
      </c>
    </row>
    <row r="139" spans="1:11" s="27" customFormat="1" ht="27.6" x14ac:dyDescent="0.25">
      <c r="A139" s="19" t="s">
        <v>186</v>
      </c>
      <c r="B139" s="145"/>
      <c r="C139" s="145"/>
      <c r="D139" s="145"/>
      <c r="E139" s="157"/>
      <c r="F139" s="11">
        <v>640000</v>
      </c>
      <c r="G139" s="11">
        <v>640000</v>
      </c>
      <c r="H139" s="16"/>
      <c r="I139" s="62"/>
      <c r="J139" s="62"/>
      <c r="K139" s="67"/>
    </row>
    <row r="140" spans="1:11" s="27" customFormat="1" ht="21" customHeight="1" x14ac:dyDescent="0.25">
      <c r="A140" s="19" t="s">
        <v>187</v>
      </c>
      <c r="B140" s="145"/>
      <c r="C140" s="145"/>
      <c r="D140" s="145"/>
      <c r="E140" s="157"/>
      <c r="F140" s="11">
        <v>2057</v>
      </c>
      <c r="G140" s="11">
        <v>1486.75</v>
      </c>
      <c r="H140" s="20" t="s">
        <v>75</v>
      </c>
      <c r="I140" s="62"/>
      <c r="J140" s="91"/>
      <c r="K140" s="20" t="s">
        <v>81</v>
      </c>
    </row>
    <row r="141" spans="1:11" s="27" customFormat="1" ht="13.95" customHeight="1" x14ac:dyDescent="0.25">
      <c r="A141" s="19" t="s">
        <v>188</v>
      </c>
      <c r="B141" s="145"/>
      <c r="C141" s="145"/>
      <c r="D141" s="145"/>
      <c r="E141" s="157"/>
      <c r="F141" s="11">
        <v>375962</v>
      </c>
      <c r="G141" s="11">
        <v>319415.39</v>
      </c>
      <c r="H141" s="20" t="s">
        <v>75</v>
      </c>
      <c r="I141" s="62"/>
      <c r="J141" s="62"/>
      <c r="K141" s="20" t="s">
        <v>147</v>
      </c>
    </row>
    <row r="142" spans="1:11" s="27" customFormat="1" ht="41.4" x14ac:dyDescent="0.25">
      <c r="A142" s="19" t="s">
        <v>367</v>
      </c>
      <c r="B142" s="145"/>
      <c r="C142" s="145"/>
      <c r="D142" s="145"/>
      <c r="E142" s="157"/>
      <c r="F142" s="159">
        <v>65843</v>
      </c>
      <c r="G142" s="159">
        <v>65842</v>
      </c>
      <c r="H142" s="16"/>
      <c r="I142" s="62"/>
      <c r="J142" s="62"/>
      <c r="K142" s="67"/>
    </row>
    <row r="143" spans="1:11" s="27" customFormat="1" ht="35.4" customHeight="1" x14ac:dyDescent="0.25">
      <c r="A143" s="19" t="s">
        <v>368</v>
      </c>
      <c r="B143" s="145"/>
      <c r="C143" s="145"/>
      <c r="D143" s="145"/>
      <c r="E143" s="157"/>
      <c r="F143" s="160"/>
      <c r="G143" s="160"/>
      <c r="H143" s="16"/>
      <c r="I143" s="62"/>
      <c r="J143" s="62"/>
      <c r="K143" s="165" t="s">
        <v>370</v>
      </c>
    </row>
    <row r="144" spans="1:11" s="27" customFormat="1" ht="14.4" customHeight="1" x14ac:dyDescent="0.25">
      <c r="A144" s="196" t="s">
        <v>369</v>
      </c>
      <c r="B144" s="145"/>
      <c r="C144" s="145"/>
      <c r="D144" s="145"/>
      <c r="E144" s="157"/>
      <c r="F144" s="160"/>
      <c r="G144" s="160"/>
      <c r="H144" s="92" t="s">
        <v>371</v>
      </c>
      <c r="I144" s="82">
        <v>4</v>
      </c>
      <c r="J144" s="83">
        <v>72</v>
      </c>
      <c r="K144" s="165"/>
    </row>
    <row r="145" spans="1:11" s="27" customFormat="1" ht="19.2" customHeight="1" x14ac:dyDescent="0.25">
      <c r="A145" s="197"/>
      <c r="B145" s="146"/>
      <c r="C145" s="146"/>
      <c r="D145" s="146"/>
      <c r="E145" s="158"/>
      <c r="F145" s="161"/>
      <c r="G145" s="161"/>
      <c r="H145" s="92" t="s">
        <v>372</v>
      </c>
      <c r="I145" s="82">
        <v>4</v>
      </c>
      <c r="J145" s="83">
        <v>258</v>
      </c>
      <c r="K145" s="165"/>
    </row>
    <row r="146" spans="1:11" s="27" customFormat="1" ht="77.25" customHeight="1" x14ac:dyDescent="0.25">
      <c r="A146" s="7" t="s">
        <v>341</v>
      </c>
      <c r="B146" s="144" t="s">
        <v>169</v>
      </c>
      <c r="C146" s="144" t="s">
        <v>172</v>
      </c>
      <c r="D146" s="144" t="s">
        <v>171</v>
      </c>
      <c r="E146" s="150" t="s">
        <v>174</v>
      </c>
      <c r="F146" s="147">
        <v>47040932</v>
      </c>
      <c r="G146" s="57"/>
      <c r="H146" s="7"/>
      <c r="I146" s="22"/>
      <c r="J146" s="22"/>
      <c r="K146" s="24"/>
    </row>
    <row r="147" spans="1:11" s="27" customFormat="1" ht="77.25" customHeight="1" x14ac:dyDescent="0.25">
      <c r="A147" s="7" t="s">
        <v>594</v>
      </c>
      <c r="B147" s="145"/>
      <c r="C147" s="145"/>
      <c r="D147" s="145"/>
      <c r="E147" s="151"/>
      <c r="F147" s="148"/>
      <c r="G147" s="57">
        <v>161822.97</v>
      </c>
      <c r="H147" s="7"/>
      <c r="I147" s="22"/>
      <c r="J147" s="22"/>
      <c r="K147" s="24" t="s">
        <v>184</v>
      </c>
    </row>
    <row r="148" spans="1:11" s="27" customFormat="1" ht="82.95" customHeight="1" x14ac:dyDescent="0.25">
      <c r="A148" s="10" t="s">
        <v>600</v>
      </c>
      <c r="B148" s="145"/>
      <c r="C148" s="145"/>
      <c r="D148" s="145"/>
      <c r="E148" s="151"/>
      <c r="F148" s="148"/>
      <c r="G148" s="57">
        <v>17229308.690000001</v>
      </c>
      <c r="H148" s="7" t="s">
        <v>75</v>
      </c>
      <c r="I148" s="22"/>
      <c r="J148" s="22"/>
      <c r="K148" s="24" t="s">
        <v>111</v>
      </c>
    </row>
    <row r="149" spans="1:11" s="27" customFormat="1" ht="82.95" customHeight="1" x14ac:dyDescent="0.25">
      <c r="A149" s="7" t="s">
        <v>598</v>
      </c>
      <c r="B149" s="145"/>
      <c r="C149" s="145"/>
      <c r="D149" s="145"/>
      <c r="E149" s="151"/>
      <c r="F149" s="148"/>
      <c r="G149" s="57">
        <v>19091.400000000001</v>
      </c>
      <c r="H149" s="7" t="s">
        <v>75</v>
      </c>
      <c r="I149" s="22"/>
      <c r="J149" s="22"/>
      <c r="K149" s="24" t="s">
        <v>111</v>
      </c>
    </row>
    <row r="150" spans="1:11" s="27" customFormat="1" ht="82.95" customHeight="1" x14ac:dyDescent="0.25">
      <c r="A150" s="7" t="s">
        <v>599</v>
      </c>
      <c r="B150" s="145"/>
      <c r="C150" s="145"/>
      <c r="D150" s="145"/>
      <c r="E150" s="151"/>
      <c r="F150" s="148"/>
      <c r="G150" s="57">
        <v>945786.74</v>
      </c>
      <c r="H150" s="86" t="s">
        <v>109</v>
      </c>
      <c r="I150" s="22"/>
      <c r="J150" s="22"/>
      <c r="K150" s="86" t="s">
        <v>109</v>
      </c>
    </row>
    <row r="151" spans="1:11" s="27" customFormat="1" ht="82.95" customHeight="1" x14ac:dyDescent="0.25">
      <c r="A151" s="7" t="s">
        <v>597</v>
      </c>
      <c r="B151" s="145"/>
      <c r="C151" s="145"/>
      <c r="D151" s="145"/>
      <c r="E151" s="151"/>
      <c r="F151" s="148"/>
      <c r="G151" s="57">
        <v>17452532.93</v>
      </c>
      <c r="H151" s="86" t="s">
        <v>57</v>
      </c>
      <c r="I151" s="22"/>
      <c r="J151" s="22"/>
      <c r="K151" s="86"/>
    </row>
    <row r="152" spans="1:11" s="27" customFormat="1" ht="90.75" customHeight="1" x14ac:dyDescent="0.25">
      <c r="A152" s="7" t="s">
        <v>373</v>
      </c>
      <c r="B152" s="145"/>
      <c r="C152" s="145"/>
      <c r="D152" s="145"/>
      <c r="E152" s="151"/>
      <c r="F152" s="148"/>
      <c r="G152" s="11">
        <v>1900836</v>
      </c>
      <c r="H152" s="17"/>
      <c r="I152" s="22"/>
      <c r="J152" s="22"/>
      <c r="K152" s="24" t="s">
        <v>374</v>
      </c>
    </row>
    <row r="153" spans="1:11" s="27" customFormat="1" ht="90.75" customHeight="1" x14ac:dyDescent="0.25">
      <c r="A153" s="7" t="s">
        <v>487</v>
      </c>
      <c r="B153" s="145"/>
      <c r="C153" s="145"/>
      <c r="D153" s="145"/>
      <c r="E153" s="151"/>
      <c r="F153" s="148"/>
      <c r="G153" s="11">
        <v>1932644</v>
      </c>
      <c r="H153" s="17"/>
      <c r="I153" s="22"/>
      <c r="J153" s="22"/>
      <c r="K153" s="24" t="s">
        <v>374</v>
      </c>
    </row>
    <row r="154" spans="1:11" s="27" customFormat="1" ht="90.75" customHeight="1" x14ac:dyDescent="0.25">
      <c r="A154" s="7" t="s">
        <v>489</v>
      </c>
      <c r="B154" s="145"/>
      <c r="C154" s="145"/>
      <c r="D154" s="145"/>
      <c r="E154" s="151"/>
      <c r="F154" s="148"/>
      <c r="G154" s="11">
        <v>1863722</v>
      </c>
      <c r="H154" s="17"/>
      <c r="I154" s="22"/>
      <c r="J154" s="22"/>
      <c r="K154" s="24" t="s">
        <v>374</v>
      </c>
    </row>
    <row r="155" spans="1:11" s="27" customFormat="1" ht="63.75" customHeight="1" x14ac:dyDescent="0.25">
      <c r="A155" s="7" t="s">
        <v>724</v>
      </c>
      <c r="B155" s="145"/>
      <c r="C155" s="145"/>
      <c r="D155" s="145"/>
      <c r="E155" s="151"/>
      <c r="F155" s="148"/>
      <c r="G155" s="11">
        <v>258476</v>
      </c>
      <c r="H155" s="17"/>
      <c r="I155" s="22"/>
      <c r="J155" s="22"/>
      <c r="K155" s="24" t="s">
        <v>419</v>
      </c>
    </row>
    <row r="156" spans="1:11" s="27" customFormat="1" ht="59.25" customHeight="1" x14ac:dyDescent="0.25">
      <c r="A156" s="7" t="s">
        <v>740</v>
      </c>
      <c r="B156" s="145"/>
      <c r="C156" s="145"/>
      <c r="D156" s="145"/>
      <c r="E156" s="151"/>
      <c r="F156" s="148"/>
      <c r="G156" s="11">
        <v>22274</v>
      </c>
      <c r="H156" s="17"/>
      <c r="I156" s="22"/>
      <c r="J156" s="22"/>
      <c r="K156" s="24" t="s">
        <v>741</v>
      </c>
    </row>
    <row r="157" spans="1:11" s="27" customFormat="1" ht="64.5" customHeight="1" x14ac:dyDescent="0.25">
      <c r="A157" s="7" t="s">
        <v>420</v>
      </c>
      <c r="B157" s="145"/>
      <c r="C157" s="145"/>
      <c r="D157" s="145"/>
      <c r="E157" s="151"/>
      <c r="F157" s="148"/>
      <c r="G157" s="11">
        <v>34421</v>
      </c>
      <c r="H157" s="17"/>
      <c r="I157" s="22"/>
      <c r="J157" s="22"/>
      <c r="K157" s="24" t="s">
        <v>387</v>
      </c>
    </row>
    <row r="158" spans="1:11" s="27" customFormat="1" ht="64.5" customHeight="1" x14ac:dyDescent="0.25">
      <c r="A158" s="7" t="s">
        <v>576</v>
      </c>
      <c r="B158" s="145"/>
      <c r="C158" s="145"/>
      <c r="D158" s="145"/>
      <c r="E158" s="151"/>
      <c r="F158" s="149"/>
      <c r="G158" s="11">
        <v>8775</v>
      </c>
      <c r="H158" s="17"/>
      <c r="I158" s="22"/>
      <c r="J158" s="22"/>
      <c r="K158" s="24" t="s">
        <v>577</v>
      </c>
    </row>
    <row r="159" spans="1:11" s="27" customFormat="1" ht="96" customHeight="1" x14ac:dyDescent="0.25">
      <c r="A159" s="7" t="s">
        <v>170</v>
      </c>
      <c r="B159" s="145"/>
      <c r="C159" s="145"/>
      <c r="D159" s="145"/>
      <c r="E159" s="151"/>
      <c r="F159" s="147">
        <v>7609863</v>
      </c>
      <c r="G159" s="57"/>
      <c r="H159" s="7"/>
      <c r="I159" s="22"/>
      <c r="J159" s="22"/>
      <c r="K159" s="24"/>
    </row>
    <row r="160" spans="1:11" s="27" customFormat="1" ht="110.25" customHeight="1" x14ac:dyDescent="0.25">
      <c r="A160" s="7" t="s">
        <v>352</v>
      </c>
      <c r="B160" s="145"/>
      <c r="C160" s="145"/>
      <c r="D160" s="145"/>
      <c r="E160" s="151"/>
      <c r="F160" s="148"/>
      <c r="G160" s="11">
        <v>205778</v>
      </c>
      <c r="H160" s="7"/>
      <c r="I160" s="22"/>
      <c r="J160" s="22"/>
      <c r="K160" s="24" t="s">
        <v>58</v>
      </c>
    </row>
    <row r="161" spans="1:11" s="27" customFormat="1" ht="54" customHeight="1" x14ac:dyDescent="0.25">
      <c r="A161" s="7" t="s">
        <v>358</v>
      </c>
      <c r="B161" s="145"/>
      <c r="C161" s="145"/>
      <c r="D161" s="145"/>
      <c r="E161" s="151"/>
      <c r="F161" s="148"/>
      <c r="G161" s="11">
        <v>143968</v>
      </c>
      <c r="H161" s="7"/>
      <c r="I161" s="22"/>
      <c r="J161" s="22"/>
      <c r="K161" s="24" t="s">
        <v>58</v>
      </c>
    </row>
    <row r="162" spans="1:11" s="27" customFormat="1" ht="49.95" customHeight="1" x14ac:dyDescent="0.25">
      <c r="A162" s="7" t="s">
        <v>359</v>
      </c>
      <c r="B162" s="145"/>
      <c r="C162" s="145"/>
      <c r="D162" s="145"/>
      <c r="E162" s="151"/>
      <c r="F162" s="148"/>
      <c r="G162" s="11">
        <v>160783</v>
      </c>
      <c r="H162" s="7"/>
      <c r="I162" s="22"/>
      <c r="J162" s="22"/>
      <c r="K162" s="24" t="s">
        <v>58</v>
      </c>
    </row>
    <row r="163" spans="1:11" s="27" customFormat="1" ht="45.75" customHeight="1" x14ac:dyDescent="0.25">
      <c r="A163" s="7" t="s">
        <v>386</v>
      </c>
      <c r="B163" s="145"/>
      <c r="C163" s="145"/>
      <c r="D163" s="145"/>
      <c r="E163" s="151"/>
      <c r="F163" s="148"/>
      <c r="G163" s="11">
        <v>3845</v>
      </c>
      <c r="H163" s="7"/>
      <c r="I163" s="22"/>
      <c r="J163" s="22"/>
      <c r="K163" s="24" t="s">
        <v>387</v>
      </c>
    </row>
    <row r="164" spans="1:11" s="27" customFormat="1" ht="45.75" customHeight="1" x14ac:dyDescent="0.25">
      <c r="A164" s="7" t="s">
        <v>376</v>
      </c>
      <c r="B164" s="145"/>
      <c r="C164" s="145"/>
      <c r="D164" s="145"/>
      <c r="E164" s="151"/>
      <c r="F164" s="148"/>
      <c r="G164" s="11">
        <v>158340</v>
      </c>
      <c r="H164" s="7"/>
      <c r="I164" s="22"/>
      <c r="J164" s="22"/>
      <c r="K164" s="24" t="s">
        <v>58</v>
      </c>
    </row>
    <row r="165" spans="1:11" s="27" customFormat="1" ht="45.75" customHeight="1" x14ac:dyDescent="0.25">
      <c r="A165" s="7" t="s">
        <v>486</v>
      </c>
      <c r="B165" s="145"/>
      <c r="C165" s="145"/>
      <c r="D165" s="145"/>
      <c r="E165" s="151"/>
      <c r="F165" s="148"/>
      <c r="G165" s="11">
        <v>160990</v>
      </c>
      <c r="H165" s="7"/>
      <c r="I165" s="22"/>
      <c r="J165" s="22"/>
      <c r="K165" s="24" t="s">
        <v>58</v>
      </c>
    </row>
    <row r="166" spans="1:11" s="27" customFormat="1" ht="45.75" customHeight="1" x14ac:dyDescent="0.25">
      <c r="A166" s="7" t="s">
        <v>488</v>
      </c>
      <c r="B166" s="145"/>
      <c r="C166" s="145"/>
      <c r="D166" s="145"/>
      <c r="E166" s="151"/>
      <c r="F166" s="148"/>
      <c r="G166" s="11">
        <v>155249</v>
      </c>
      <c r="H166" s="7"/>
      <c r="I166" s="22"/>
      <c r="J166" s="22"/>
      <c r="K166" s="24" t="s">
        <v>58</v>
      </c>
    </row>
    <row r="167" spans="1:11" s="27" customFormat="1" ht="37.200000000000003" customHeight="1" x14ac:dyDescent="0.25">
      <c r="A167" s="10" t="s">
        <v>596</v>
      </c>
      <c r="B167" s="145"/>
      <c r="C167" s="145"/>
      <c r="D167" s="145"/>
      <c r="E167" s="151"/>
      <c r="F167" s="148"/>
      <c r="G167" s="11">
        <v>2907136.95</v>
      </c>
      <c r="H167" s="9" t="s">
        <v>57</v>
      </c>
      <c r="I167" s="74"/>
      <c r="J167" s="22"/>
      <c r="K167" s="24" t="s">
        <v>56</v>
      </c>
    </row>
    <row r="168" spans="1:11" s="27" customFormat="1" ht="40.950000000000003" customHeight="1" x14ac:dyDescent="0.25">
      <c r="A168" s="10" t="s">
        <v>601</v>
      </c>
      <c r="B168" s="145"/>
      <c r="C168" s="145"/>
      <c r="D168" s="145"/>
      <c r="E168" s="151"/>
      <c r="F168" s="148"/>
      <c r="G168" s="11">
        <v>3133476.56</v>
      </c>
      <c r="H168" s="9" t="s">
        <v>75</v>
      </c>
      <c r="I168" s="74"/>
      <c r="J168" s="22"/>
      <c r="K168" s="24" t="s">
        <v>111</v>
      </c>
    </row>
    <row r="169" spans="1:11" s="27" customFormat="1" ht="40.950000000000003" customHeight="1" x14ac:dyDescent="0.25">
      <c r="A169" s="10" t="s">
        <v>595</v>
      </c>
      <c r="B169" s="145"/>
      <c r="C169" s="145"/>
      <c r="D169" s="145"/>
      <c r="E169" s="151"/>
      <c r="F169" s="148"/>
      <c r="G169" s="11">
        <v>28638</v>
      </c>
      <c r="H169" s="9"/>
      <c r="I169" s="74"/>
      <c r="J169" s="22"/>
      <c r="K169" s="24"/>
    </row>
    <row r="170" spans="1:11" s="27" customFormat="1" ht="60" customHeight="1" x14ac:dyDescent="0.25">
      <c r="A170" s="10" t="s">
        <v>578</v>
      </c>
      <c r="B170" s="145"/>
      <c r="C170" s="145"/>
      <c r="D170" s="145"/>
      <c r="E170" s="151"/>
      <c r="F170" s="148"/>
      <c r="G170" s="11">
        <v>1439</v>
      </c>
      <c r="H170" s="9"/>
      <c r="I170" s="74"/>
      <c r="J170" s="22"/>
      <c r="K170" s="24" t="s">
        <v>579</v>
      </c>
    </row>
    <row r="171" spans="1:11" s="27" customFormat="1" ht="44.4" customHeight="1" x14ac:dyDescent="0.25">
      <c r="A171" s="10" t="s">
        <v>696</v>
      </c>
      <c r="B171" s="145"/>
      <c r="C171" s="145"/>
      <c r="D171" s="145"/>
      <c r="E171" s="151"/>
      <c r="F171" s="148"/>
      <c r="G171" s="11">
        <v>2868</v>
      </c>
      <c r="H171" s="9"/>
      <c r="I171" s="74"/>
      <c r="J171" s="22"/>
      <c r="K171" s="24" t="s">
        <v>387</v>
      </c>
    </row>
    <row r="172" spans="1:11" s="27" customFormat="1" ht="94.8" customHeight="1" x14ac:dyDescent="0.25">
      <c r="A172" s="10" t="s">
        <v>725</v>
      </c>
      <c r="B172" s="145"/>
      <c r="C172" s="145"/>
      <c r="D172" s="145"/>
      <c r="E172" s="151"/>
      <c r="F172" s="148"/>
      <c r="G172" s="11">
        <v>9524.17</v>
      </c>
      <c r="H172" s="9"/>
      <c r="I172" s="74"/>
      <c r="J172" s="22"/>
      <c r="K172" s="24" t="s">
        <v>726</v>
      </c>
    </row>
    <row r="173" spans="1:11" s="27" customFormat="1" ht="94.8" customHeight="1" x14ac:dyDescent="0.25">
      <c r="A173" s="10" t="s">
        <v>742</v>
      </c>
      <c r="B173" s="146"/>
      <c r="C173" s="146"/>
      <c r="D173" s="146"/>
      <c r="E173" s="152"/>
      <c r="F173" s="149"/>
      <c r="G173" s="11">
        <v>1857</v>
      </c>
      <c r="H173" s="9"/>
      <c r="I173" s="74"/>
      <c r="J173" s="22"/>
      <c r="K173" s="24" t="s">
        <v>741</v>
      </c>
    </row>
    <row r="174" spans="1:11" s="27" customFormat="1" ht="61.5" customHeight="1" x14ac:dyDescent="0.25">
      <c r="A174" s="7" t="s">
        <v>208</v>
      </c>
      <c r="B174" s="154" t="s">
        <v>190</v>
      </c>
      <c r="C174" s="154" t="s">
        <v>206</v>
      </c>
      <c r="D174" s="154" t="s">
        <v>171</v>
      </c>
      <c r="E174" s="155" t="s">
        <v>207</v>
      </c>
      <c r="F174" s="57">
        <v>2982875</v>
      </c>
      <c r="G174" s="11">
        <v>2982874.33</v>
      </c>
      <c r="H174" s="7" t="s">
        <v>75</v>
      </c>
      <c r="I174" s="22"/>
      <c r="J174" s="22"/>
      <c r="K174" s="24" t="s">
        <v>81</v>
      </c>
    </row>
    <row r="175" spans="1:11" s="27" customFormat="1" ht="62.25" customHeight="1" x14ac:dyDescent="0.25">
      <c r="A175" s="7" t="s">
        <v>209</v>
      </c>
      <c r="B175" s="154"/>
      <c r="C175" s="154"/>
      <c r="D175" s="154"/>
      <c r="E175" s="155"/>
      <c r="F175" s="57">
        <v>68246</v>
      </c>
      <c r="G175" s="11">
        <v>68246.02</v>
      </c>
      <c r="H175" s="7"/>
      <c r="I175" s="22"/>
      <c r="J175" s="22"/>
      <c r="K175" s="24" t="s">
        <v>184</v>
      </c>
    </row>
    <row r="176" spans="1:11" s="27" customFormat="1" ht="104.4" customHeight="1" x14ac:dyDescent="0.25">
      <c r="A176" s="7" t="s">
        <v>356</v>
      </c>
      <c r="B176" s="154"/>
      <c r="C176" s="154"/>
      <c r="D176" s="154"/>
      <c r="E176" s="155"/>
      <c r="F176" s="57">
        <v>358845</v>
      </c>
      <c r="G176" s="11">
        <v>358844.1</v>
      </c>
      <c r="H176" s="7"/>
      <c r="I176" s="22"/>
      <c r="J176" s="22"/>
      <c r="K176" s="24" t="s">
        <v>66</v>
      </c>
    </row>
    <row r="177" spans="1:11" s="27" customFormat="1" ht="46.95" customHeight="1" x14ac:dyDescent="0.25">
      <c r="A177" s="7" t="s">
        <v>357</v>
      </c>
      <c r="B177" s="154"/>
      <c r="C177" s="154"/>
      <c r="D177" s="154"/>
      <c r="E177" s="155"/>
      <c r="F177" s="57">
        <v>253554</v>
      </c>
      <c r="G177" s="57">
        <v>253554</v>
      </c>
      <c r="H177" s="7"/>
      <c r="I177" s="22"/>
      <c r="J177" s="22"/>
      <c r="K177" s="16" t="s">
        <v>726</v>
      </c>
    </row>
    <row r="178" spans="1:11" s="27" customFormat="1" ht="49.2" customHeight="1" x14ac:dyDescent="0.25">
      <c r="A178" s="19" t="s">
        <v>225</v>
      </c>
      <c r="B178" s="144" t="s">
        <v>243</v>
      </c>
      <c r="C178" s="144" t="s">
        <v>244</v>
      </c>
      <c r="D178" s="144" t="s">
        <v>171</v>
      </c>
      <c r="E178" s="156" t="s">
        <v>245</v>
      </c>
      <c r="F178" s="57">
        <v>4535808</v>
      </c>
      <c r="G178" s="11">
        <v>4535801.32</v>
      </c>
      <c r="H178" s="20" t="s">
        <v>222</v>
      </c>
      <c r="I178" s="22"/>
      <c r="J178" s="22"/>
      <c r="K178" s="24" t="s">
        <v>81</v>
      </c>
    </row>
    <row r="179" spans="1:11" s="27" customFormat="1" ht="46.5" customHeight="1" x14ac:dyDescent="0.25">
      <c r="A179" s="19" t="s">
        <v>226</v>
      </c>
      <c r="B179" s="145"/>
      <c r="C179" s="145"/>
      <c r="D179" s="145"/>
      <c r="E179" s="157"/>
      <c r="F179" s="147">
        <v>2757850</v>
      </c>
      <c r="G179" s="11"/>
      <c r="H179" s="7"/>
      <c r="I179" s="22"/>
      <c r="J179" s="22"/>
      <c r="K179" s="24"/>
    </row>
    <row r="180" spans="1:11" s="27" customFormat="1" ht="33.6" customHeight="1" x14ac:dyDescent="0.25">
      <c r="A180" s="93" t="s">
        <v>227</v>
      </c>
      <c r="B180" s="145"/>
      <c r="C180" s="145"/>
      <c r="D180" s="145"/>
      <c r="E180" s="157"/>
      <c r="F180" s="148"/>
      <c r="G180" s="11">
        <v>1390091.28</v>
      </c>
      <c r="H180" s="94" t="s">
        <v>80</v>
      </c>
      <c r="I180" s="22"/>
      <c r="J180" s="22"/>
      <c r="K180" s="20" t="s">
        <v>81</v>
      </c>
    </row>
    <row r="181" spans="1:11" s="27" customFormat="1" ht="28.95" customHeight="1" x14ac:dyDescent="0.25">
      <c r="A181" s="93" t="s">
        <v>228</v>
      </c>
      <c r="B181" s="145"/>
      <c r="C181" s="145"/>
      <c r="D181" s="145"/>
      <c r="E181" s="157"/>
      <c r="F181" s="148"/>
      <c r="G181" s="11">
        <v>1261505.93</v>
      </c>
      <c r="H181" s="94" t="s">
        <v>80</v>
      </c>
      <c r="I181" s="22"/>
      <c r="J181" s="22"/>
      <c r="K181" s="20" t="s">
        <v>81</v>
      </c>
    </row>
    <row r="182" spans="1:11" s="27" customFormat="1" ht="28.2" customHeight="1" x14ac:dyDescent="0.25">
      <c r="A182" s="93" t="s">
        <v>229</v>
      </c>
      <c r="B182" s="145"/>
      <c r="C182" s="145"/>
      <c r="D182" s="145"/>
      <c r="E182" s="157"/>
      <c r="F182" s="148"/>
      <c r="G182" s="11">
        <v>10199.74</v>
      </c>
      <c r="H182" s="94" t="s">
        <v>80</v>
      </c>
      <c r="I182" s="22"/>
      <c r="J182" s="22"/>
      <c r="K182" s="20" t="s">
        <v>81</v>
      </c>
    </row>
    <row r="183" spans="1:11" s="27" customFormat="1" ht="27.6" customHeight="1" x14ac:dyDescent="0.25">
      <c r="A183" s="93" t="s">
        <v>230</v>
      </c>
      <c r="B183" s="145"/>
      <c r="C183" s="145"/>
      <c r="D183" s="145"/>
      <c r="E183" s="157"/>
      <c r="F183" s="148"/>
      <c r="G183" s="11">
        <v>8708.7799999999988</v>
      </c>
      <c r="H183" s="94" t="s">
        <v>80</v>
      </c>
      <c r="I183" s="22"/>
      <c r="J183" s="22"/>
      <c r="K183" s="20" t="s">
        <v>81</v>
      </c>
    </row>
    <row r="184" spans="1:11" s="27" customFormat="1" ht="37.950000000000003" customHeight="1" x14ac:dyDescent="0.25">
      <c r="A184" s="93" t="s">
        <v>231</v>
      </c>
      <c r="B184" s="145"/>
      <c r="C184" s="145"/>
      <c r="D184" s="145"/>
      <c r="E184" s="157"/>
      <c r="F184" s="148"/>
      <c r="G184" s="11">
        <v>5664.6900000000005</v>
      </c>
      <c r="H184" s="94" t="s">
        <v>80</v>
      </c>
      <c r="I184" s="22"/>
      <c r="J184" s="22"/>
      <c r="K184" s="20" t="s">
        <v>81</v>
      </c>
    </row>
    <row r="185" spans="1:11" s="27" customFormat="1" ht="36.6" customHeight="1" x14ac:dyDescent="0.25">
      <c r="A185" s="93" t="s">
        <v>232</v>
      </c>
      <c r="B185" s="145"/>
      <c r="C185" s="145"/>
      <c r="D185" s="145"/>
      <c r="E185" s="157"/>
      <c r="F185" s="148"/>
      <c r="G185" s="11">
        <v>7961.66</v>
      </c>
      <c r="H185" s="94" t="s">
        <v>80</v>
      </c>
      <c r="I185" s="22"/>
      <c r="J185" s="22"/>
      <c r="K185" s="20" t="s">
        <v>81</v>
      </c>
    </row>
    <row r="186" spans="1:11" s="27" customFormat="1" ht="39.6" customHeight="1" x14ac:dyDescent="0.25">
      <c r="A186" s="93" t="s">
        <v>233</v>
      </c>
      <c r="B186" s="145"/>
      <c r="C186" s="145"/>
      <c r="D186" s="145"/>
      <c r="E186" s="157"/>
      <c r="F186" s="148"/>
      <c r="G186" s="11">
        <v>31878.39</v>
      </c>
      <c r="H186" s="94" t="s">
        <v>80</v>
      </c>
      <c r="I186" s="22"/>
      <c r="J186" s="22"/>
      <c r="K186" s="20" t="s">
        <v>81</v>
      </c>
    </row>
    <row r="187" spans="1:11" s="27" customFormat="1" ht="45" customHeight="1" x14ac:dyDescent="0.25">
      <c r="A187" s="93" t="s">
        <v>234</v>
      </c>
      <c r="B187" s="145"/>
      <c r="C187" s="145"/>
      <c r="D187" s="145"/>
      <c r="E187" s="157"/>
      <c r="F187" s="149"/>
      <c r="G187" s="11">
        <f>41718.97+117</f>
        <v>41835.97</v>
      </c>
      <c r="H187" s="94" t="s">
        <v>80</v>
      </c>
      <c r="I187" s="22"/>
      <c r="J187" s="22"/>
      <c r="K187" s="20" t="s">
        <v>81</v>
      </c>
    </row>
    <row r="188" spans="1:11" s="27" customFormat="1" ht="42.6" customHeight="1" x14ac:dyDescent="0.25">
      <c r="A188" s="19" t="s">
        <v>235</v>
      </c>
      <c r="B188" s="145"/>
      <c r="C188" s="145"/>
      <c r="D188" s="145"/>
      <c r="E188" s="157"/>
      <c r="F188" s="147">
        <v>465262</v>
      </c>
      <c r="G188" s="11"/>
      <c r="H188" s="7"/>
      <c r="I188" s="22"/>
      <c r="J188" s="22"/>
      <c r="K188" s="24"/>
    </row>
    <row r="189" spans="1:11" s="27" customFormat="1" ht="51.75" customHeight="1" x14ac:dyDescent="0.25">
      <c r="A189" s="93" t="s">
        <v>236</v>
      </c>
      <c r="B189" s="145"/>
      <c r="C189" s="145"/>
      <c r="D189" s="145"/>
      <c r="E189" s="157"/>
      <c r="F189" s="148"/>
      <c r="G189" s="11">
        <v>19454.060000000001</v>
      </c>
      <c r="H189" s="10" t="s">
        <v>75</v>
      </c>
      <c r="I189" s="22"/>
      <c r="J189" s="22"/>
      <c r="K189" s="95" t="s">
        <v>278</v>
      </c>
    </row>
    <row r="190" spans="1:11" s="27" customFormat="1" ht="40.950000000000003" customHeight="1" x14ac:dyDescent="0.25">
      <c r="A190" s="93" t="s">
        <v>237</v>
      </c>
      <c r="B190" s="145"/>
      <c r="C190" s="145"/>
      <c r="D190" s="145"/>
      <c r="E190" s="157"/>
      <c r="F190" s="148"/>
      <c r="G190" s="11">
        <v>19806.239999999998</v>
      </c>
      <c r="H190" s="10" t="s">
        <v>75</v>
      </c>
      <c r="I190" s="22"/>
      <c r="J190" s="22"/>
      <c r="K190" s="95" t="s">
        <v>278</v>
      </c>
    </row>
    <row r="191" spans="1:11" s="27" customFormat="1" ht="30.6" customHeight="1" x14ac:dyDescent="0.25">
      <c r="A191" s="93" t="s">
        <v>238</v>
      </c>
      <c r="B191" s="145"/>
      <c r="C191" s="145"/>
      <c r="D191" s="145"/>
      <c r="E191" s="157"/>
      <c r="F191" s="148"/>
      <c r="G191" s="11">
        <v>288893.31</v>
      </c>
      <c r="H191" s="10" t="s">
        <v>75</v>
      </c>
      <c r="I191" s="22"/>
      <c r="J191" s="22"/>
      <c r="K191" s="95" t="s">
        <v>278</v>
      </c>
    </row>
    <row r="192" spans="1:11" s="27" customFormat="1" ht="33.6" customHeight="1" x14ac:dyDescent="0.25">
      <c r="A192" s="93" t="s">
        <v>239</v>
      </c>
      <c r="B192" s="145"/>
      <c r="C192" s="145"/>
      <c r="D192" s="145"/>
      <c r="E192" s="157"/>
      <c r="F192" s="148"/>
      <c r="G192" s="11">
        <v>0</v>
      </c>
      <c r="H192" s="10" t="s">
        <v>75</v>
      </c>
      <c r="I192" s="22"/>
      <c r="J192" s="22"/>
      <c r="K192" s="95" t="s">
        <v>278</v>
      </c>
    </row>
    <row r="193" spans="1:11" s="27" customFormat="1" ht="27" customHeight="1" x14ac:dyDescent="0.25">
      <c r="A193" s="93" t="s">
        <v>240</v>
      </c>
      <c r="B193" s="145"/>
      <c r="C193" s="145"/>
      <c r="D193" s="145"/>
      <c r="E193" s="157"/>
      <c r="F193" s="148"/>
      <c r="G193" s="11">
        <v>78103.09</v>
      </c>
      <c r="H193" s="10" t="s">
        <v>75</v>
      </c>
      <c r="I193" s="22"/>
      <c r="J193" s="22"/>
      <c r="K193" s="95" t="s">
        <v>278</v>
      </c>
    </row>
    <row r="194" spans="1:11" s="27" customFormat="1" ht="52.2" customHeight="1" x14ac:dyDescent="0.25">
      <c r="A194" s="93" t="s">
        <v>241</v>
      </c>
      <c r="B194" s="145"/>
      <c r="C194" s="145"/>
      <c r="D194" s="145"/>
      <c r="E194" s="157"/>
      <c r="F194" s="148"/>
      <c r="G194" s="11">
        <v>0</v>
      </c>
      <c r="H194" s="10" t="s">
        <v>75</v>
      </c>
      <c r="I194" s="22"/>
      <c r="J194" s="22"/>
      <c r="K194" s="95" t="s">
        <v>278</v>
      </c>
    </row>
    <row r="195" spans="1:11" s="27" customFormat="1" ht="31.2" customHeight="1" x14ac:dyDescent="0.25">
      <c r="A195" s="93" t="s">
        <v>242</v>
      </c>
      <c r="B195" s="145"/>
      <c r="C195" s="145"/>
      <c r="D195" s="145"/>
      <c r="E195" s="157"/>
      <c r="F195" s="148"/>
      <c r="G195" s="11">
        <v>7929.3099999999995</v>
      </c>
      <c r="H195" s="10" t="s">
        <v>75</v>
      </c>
      <c r="I195" s="22"/>
      <c r="J195" s="22"/>
      <c r="K195" s="95" t="s">
        <v>278</v>
      </c>
    </row>
    <row r="196" spans="1:11" s="27" customFormat="1" ht="39.6" customHeight="1" x14ac:dyDescent="0.25">
      <c r="A196" s="93" t="s">
        <v>127</v>
      </c>
      <c r="B196" s="145"/>
      <c r="C196" s="145"/>
      <c r="D196" s="145"/>
      <c r="E196" s="157"/>
      <c r="F196" s="149"/>
      <c r="G196" s="11">
        <v>51033.24</v>
      </c>
      <c r="H196" s="10" t="s">
        <v>75</v>
      </c>
      <c r="I196" s="22"/>
      <c r="J196" s="22"/>
      <c r="K196" s="95" t="s">
        <v>278</v>
      </c>
    </row>
    <row r="197" spans="1:11" s="27" customFormat="1" ht="57.6" customHeight="1" thickBot="1" x14ac:dyDescent="0.3">
      <c r="A197" s="19" t="s">
        <v>418</v>
      </c>
      <c r="B197" s="145"/>
      <c r="C197" s="145"/>
      <c r="D197" s="145"/>
      <c r="E197" s="157"/>
      <c r="F197" s="57">
        <v>40910</v>
      </c>
      <c r="G197" s="11">
        <v>40908.949999999997</v>
      </c>
      <c r="H197" s="94" t="s">
        <v>76</v>
      </c>
      <c r="I197" s="22" t="s">
        <v>247</v>
      </c>
      <c r="J197" s="22"/>
      <c r="K197" s="24" t="s">
        <v>75</v>
      </c>
    </row>
    <row r="198" spans="1:11" s="27" customFormat="1" ht="22.2" customHeight="1" x14ac:dyDescent="0.25">
      <c r="A198" s="167" t="s">
        <v>246</v>
      </c>
      <c r="B198" s="145"/>
      <c r="C198" s="145"/>
      <c r="D198" s="145"/>
      <c r="E198" s="157"/>
      <c r="F198" s="147">
        <v>105625</v>
      </c>
      <c r="G198" s="159">
        <v>105625</v>
      </c>
      <c r="H198" s="96" t="s">
        <v>67</v>
      </c>
      <c r="I198" s="97">
        <v>0.22565640000000001</v>
      </c>
      <c r="J198" s="98">
        <v>9099.4</v>
      </c>
      <c r="K198" s="165" t="s">
        <v>74</v>
      </c>
    </row>
    <row r="199" spans="1:11" s="27" customFormat="1" ht="22.2" customHeight="1" x14ac:dyDescent="0.25">
      <c r="A199" s="168"/>
      <c r="B199" s="145"/>
      <c r="C199" s="145"/>
      <c r="D199" s="145"/>
      <c r="E199" s="157"/>
      <c r="F199" s="148"/>
      <c r="G199" s="160"/>
      <c r="H199" s="15" t="s">
        <v>353</v>
      </c>
      <c r="I199" s="82">
        <v>1.6335</v>
      </c>
      <c r="J199" s="83">
        <v>61000</v>
      </c>
      <c r="K199" s="165"/>
    </row>
    <row r="200" spans="1:11" s="27" customFormat="1" ht="20.399999999999999" customHeight="1" x14ac:dyDescent="0.25">
      <c r="A200" s="168"/>
      <c r="B200" s="145"/>
      <c r="C200" s="145"/>
      <c r="D200" s="145"/>
      <c r="E200" s="157"/>
      <c r="F200" s="148"/>
      <c r="G200" s="160"/>
      <c r="H200" s="15" t="s">
        <v>71</v>
      </c>
      <c r="I200" s="82">
        <v>2.9039999999999999</v>
      </c>
      <c r="J200" s="83">
        <v>406</v>
      </c>
      <c r="K200" s="165"/>
    </row>
    <row r="201" spans="1:11" s="27" customFormat="1" ht="18.600000000000001" customHeight="1" x14ac:dyDescent="0.25">
      <c r="A201" s="168"/>
      <c r="B201" s="145"/>
      <c r="C201" s="145"/>
      <c r="D201" s="145"/>
      <c r="E201" s="157"/>
      <c r="F201" s="148"/>
      <c r="G201" s="160"/>
      <c r="H201" s="15" t="s">
        <v>354</v>
      </c>
      <c r="I201" s="82">
        <v>32.927999999999997</v>
      </c>
      <c r="J201" s="83">
        <v>10</v>
      </c>
      <c r="K201" s="165"/>
    </row>
    <row r="202" spans="1:11" s="27" customFormat="1" ht="17.399999999999999" customHeight="1" x14ac:dyDescent="0.25">
      <c r="A202" s="168"/>
      <c r="B202" s="145"/>
      <c r="C202" s="145"/>
      <c r="D202" s="145"/>
      <c r="E202" s="157"/>
      <c r="F202" s="148"/>
      <c r="G202" s="160"/>
      <c r="H202" s="15" t="s">
        <v>355</v>
      </c>
      <c r="I202" s="82">
        <v>68.001800000000003</v>
      </c>
      <c r="J202" s="83">
        <v>25</v>
      </c>
      <c r="K202" s="165"/>
    </row>
    <row r="203" spans="1:11" s="27" customFormat="1" ht="21.6" customHeight="1" thickBot="1" x14ac:dyDescent="0.3">
      <c r="A203" s="169"/>
      <c r="B203" s="146"/>
      <c r="C203" s="146"/>
      <c r="D203" s="146"/>
      <c r="E203" s="158"/>
      <c r="F203" s="149"/>
      <c r="G203" s="161"/>
      <c r="H203" s="99" t="s">
        <v>73</v>
      </c>
      <c r="I203" s="100">
        <v>0.40002599999999999</v>
      </c>
      <c r="J203" s="101">
        <v>1800</v>
      </c>
      <c r="K203" s="165"/>
    </row>
    <row r="204" spans="1:11" s="27" customFormat="1" ht="30.6" customHeight="1" x14ac:dyDescent="0.25">
      <c r="A204" s="7" t="s">
        <v>218</v>
      </c>
      <c r="B204" s="154" t="s">
        <v>217</v>
      </c>
      <c r="C204" s="154" t="s">
        <v>216</v>
      </c>
      <c r="D204" s="154" t="s">
        <v>171</v>
      </c>
      <c r="E204" s="155" t="s">
        <v>221</v>
      </c>
      <c r="F204" s="57">
        <v>26682</v>
      </c>
      <c r="G204" s="11">
        <v>26682</v>
      </c>
      <c r="H204" s="20" t="s">
        <v>222</v>
      </c>
      <c r="I204" s="22"/>
      <c r="J204" s="22"/>
      <c r="K204" s="165" t="s">
        <v>224</v>
      </c>
    </row>
    <row r="205" spans="1:11" s="27" customFormat="1" ht="32.25" customHeight="1" x14ac:dyDescent="0.25">
      <c r="A205" s="7" t="s">
        <v>219</v>
      </c>
      <c r="B205" s="154"/>
      <c r="C205" s="154"/>
      <c r="D205" s="154"/>
      <c r="E205" s="155"/>
      <c r="F205" s="57">
        <v>411251</v>
      </c>
      <c r="G205" s="11">
        <v>411251</v>
      </c>
      <c r="H205" s="20" t="s">
        <v>223</v>
      </c>
      <c r="I205" s="22"/>
      <c r="J205" s="22"/>
      <c r="K205" s="165"/>
    </row>
    <row r="206" spans="1:11" s="27" customFormat="1" ht="28.2" customHeight="1" x14ac:dyDescent="0.25">
      <c r="A206" s="7" t="s">
        <v>220</v>
      </c>
      <c r="B206" s="154"/>
      <c r="C206" s="154"/>
      <c r="D206" s="154"/>
      <c r="E206" s="155"/>
      <c r="F206" s="57">
        <v>1508199</v>
      </c>
      <c r="G206" s="11">
        <v>752929</v>
      </c>
      <c r="H206" s="20" t="s">
        <v>80</v>
      </c>
      <c r="I206" s="22"/>
      <c r="J206" s="22"/>
      <c r="K206" s="165"/>
    </row>
    <row r="207" spans="1:11" s="27" customFormat="1" ht="96" customHeight="1" x14ac:dyDescent="0.25">
      <c r="A207" s="7" t="s">
        <v>751</v>
      </c>
      <c r="B207" s="51" t="s">
        <v>750</v>
      </c>
      <c r="C207" s="51" t="s">
        <v>749</v>
      </c>
      <c r="D207" s="51" t="s">
        <v>171</v>
      </c>
      <c r="E207" s="54" t="s">
        <v>752</v>
      </c>
      <c r="F207" s="57">
        <v>50000</v>
      </c>
      <c r="G207" s="11">
        <v>50000</v>
      </c>
      <c r="H207" s="20"/>
      <c r="I207" s="22"/>
      <c r="J207" s="22"/>
      <c r="K207" s="67" t="s">
        <v>753</v>
      </c>
    </row>
    <row r="208" spans="1:11" s="27" customFormat="1" ht="34.200000000000003" customHeight="1" x14ac:dyDescent="0.25">
      <c r="A208" s="19" t="s">
        <v>254</v>
      </c>
      <c r="B208" s="144" t="s">
        <v>253</v>
      </c>
      <c r="C208" s="144" t="s">
        <v>252</v>
      </c>
      <c r="D208" s="144" t="s">
        <v>171</v>
      </c>
      <c r="E208" s="156" t="s">
        <v>276</v>
      </c>
      <c r="F208" s="153">
        <v>2208432</v>
      </c>
      <c r="G208" s="11"/>
      <c r="H208" s="7"/>
      <c r="I208" s="22"/>
      <c r="J208" s="22"/>
      <c r="K208" s="24"/>
    </row>
    <row r="209" spans="1:11" s="27" customFormat="1" ht="22.95" customHeight="1" x14ac:dyDescent="0.25">
      <c r="A209" s="19" t="s">
        <v>255</v>
      </c>
      <c r="B209" s="145"/>
      <c r="C209" s="145"/>
      <c r="D209" s="145"/>
      <c r="E209" s="157"/>
      <c r="F209" s="153"/>
      <c r="G209" s="11">
        <v>126161.65000000001</v>
      </c>
      <c r="H209" s="20" t="s">
        <v>222</v>
      </c>
      <c r="I209" s="22"/>
      <c r="J209" s="22"/>
      <c r="K209" s="67" t="s">
        <v>278</v>
      </c>
    </row>
    <row r="210" spans="1:11" s="27" customFormat="1" ht="24" customHeight="1" x14ac:dyDescent="0.25">
      <c r="A210" s="19" t="s">
        <v>256</v>
      </c>
      <c r="B210" s="145"/>
      <c r="C210" s="145"/>
      <c r="D210" s="145"/>
      <c r="E210" s="157"/>
      <c r="F210" s="153"/>
      <c r="G210" s="11">
        <v>203768.68</v>
      </c>
      <c r="H210" s="20" t="s">
        <v>222</v>
      </c>
      <c r="I210" s="22"/>
      <c r="J210" s="22"/>
      <c r="K210" s="67" t="s">
        <v>278</v>
      </c>
    </row>
    <row r="211" spans="1:11" s="27" customFormat="1" ht="25.95" customHeight="1" x14ac:dyDescent="0.25">
      <c r="A211" s="19" t="s">
        <v>257</v>
      </c>
      <c r="B211" s="145"/>
      <c r="C211" s="145"/>
      <c r="D211" s="145"/>
      <c r="E211" s="157"/>
      <c r="F211" s="153"/>
      <c r="G211" s="11">
        <v>829770.57000000007</v>
      </c>
      <c r="H211" s="20" t="s">
        <v>222</v>
      </c>
      <c r="I211" s="22"/>
      <c r="J211" s="22"/>
      <c r="K211" s="67" t="s">
        <v>278</v>
      </c>
    </row>
    <row r="212" spans="1:11" s="27" customFormat="1" ht="22.2" customHeight="1" x14ac:dyDescent="0.25">
      <c r="A212" s="19" t="s">
        <v>258</v>
      </c>
      <c r="B212" s="145"/>
      <c r="C212" s="145"/>
      <c r="D212" s="145"/>
      <c r="E212" s="157"/>
      <c r="F212" s="153"/>
      <c r="G212" s="11">
        <v>30188.05</v>
      </c>
      <c r="H212" s="20" t="s">
        <v>222</v>
      </c>
      <c r="I212" s="22"/>
      <c r="J212" s="22"/>
      <c r="K212" s="67" t="s">
        <v>278</v>
      </c>
    </row>
    <row r="213" spans="1:11" s="27" customFormat="1" ht="35.4" customHeight="1" x14ac:dyDescent="0.25">
      <c r="A213" s="19" t="s">
        <v>259</v>
      </c>
      <c r="B213" s="145"/>
      <c r="C213" s="145"/>
      <c r="D213" s="145"/>
      <c r="E213" s="157"/>
      <c r="F213" s="153"/>
      <c r="G213" s="11">
        <v>601436</v>
      </c>
      <c r="H213" s="20" t="s">
        <v>222</v>
      </c>
      <c r="I213" s="22"/>
      <c r="J213" s="22"/>
      <c r="K213" s="67" t="s">
        <v>278</v>
      </c>
    </row>
    <row r="214" spans="1:11" s="27" customFormat="1" ht="28.95" customHeight="1" x14ac:dyDescent="0.25">
      <c r="A214" s="19" t="s">
        <v>260</v>
      </c>
      <c r="B214" s="145"/>
      <c r="C214" s="145"/>
      <c r="D214" s="145"/>
      <c r="E214" s="157"/>
      <c r="F214" s="153"/>
      <c r="G214" s="11">
        <v>13408</v>
      </c>
      <c r="H214" s="20" t="s">
        <v>222</v>
      </c>
      <c r="I214" s="22"/>
      <c r="J214" s="22"/>
      <c r="K214" s="67" t="s">
        <v>278</v>
      </c>
    </row>
    <row r="215" spans="1:11" s="27" customFormat="1" ht="25.95" customHeight="1" x14ac:dyDescent="0.25">
      <c r="A215" s="19" t="s">
        <v>261</v>
      </c>
      <c r="B215" s="145"/>
      <c r="C215" s="145"/>
      <c r="D215" s="145"/>
      <c r="E215" s="157"/>
      <c r="F215" s="153"/>
      <c r="G215" s="11">
        <v>3723</v>
      </c>
      <c r="H215" s="20" t="s">
        <v>222</v>
      </c>
      <c r="I215" s="22"/>
      <c r="J215" s="22"/>
      <c r="K215" s="67" t="s">
        <v>278</v>
      </c>
    </row>
    <row r="216" spans="1:11" s="27" customFormat="1" ht="27" customHeight="1" x14ac:dyDescent="0.25">
      <c r="A216" s="19" t="s">
        <v>262</v>
      </c>
      <c r="B216" s="145"/>
      <c r="C216" s="145"/>
      <c r="D216" s="145"/>
      <c r="E216" s="157"/>
      <c r="F216" s="153"/>
      <c r="G216" s="11">
        <v>1335.54</v>
      </c>
      <c r="H216" s="20" t="s">
        <v>222</v>
      </c>
      <c r="I216" s="22"/>
      <c r="J216" s="22"/>
      <c r="K216" s="67" t="s">
        <v>278</v>
      </c>
    </row>
    <row r="217" spans="1:11" s="27" customFormat="1" ht="22.95" customHeight="1" x14ac:dyDescent="0.25">
      <c r="A217" s="19" t="s">
        <v>263</v>
      </c>
      <c r="B217" s="145"/>
      <c r="C217" s="145"/>
      <c r="D217" s="145"/>
      <c r="E217" s="157"/>
      <c r="F217" s="153"/>
      <c r="G217" s="11">
        <v>7528.64</v>
      </c>
      <c r="H217" s="20" t="s">
        <v>222</v>
      </c>
      <c r="I217" s="22"/>
      <c r="J217" s="22"/>
      <c r="K217" s="67" t="s">
        <v>278</v>
      </c>
    </row>
    <row r="218" spans="1:11" s="27" customFormat="1" ht="32.4" customHeight="1" x14ac:dyDescent="0.25">
      <c r="A218" s="19" t="s">
        <v>264</v>
      </c>
      <c r="B218" s="145"/>
      <c r="C218" s="145"/>
      <c r="D218" s="145"/>
      <c r="E218" s="157"/>
      <c r="F218" s="153"/>
      <c r="G218" s="11">
        <v>45924.789999999994</v>
      </c>
      <c r="H218" s="20" t="s">
        <v>222</v>
      </c>
      <c r="I218" s="22"/>
      <c r="J218" s="22"/>
      <c r="K218" s="67" t="s">
        <v>278</v>
      </c>
    </row>
    <row r="219" spans="1:11" s="27" customFormat="1" ht="24" customHeight="1" x14ac:dyDescent="0.25">
      <c r="A219" s="19" t="s">
        <v>265</v>
      </c>
      <c r="B219" s="145"/>
      <c r="C219" s="145"/>
      <c r="D219" s="145"/>
      <c r="E219" s="157"/>
      <c r="F219" s="153"/>
      <c r="G219" s="11">
        <v>345182.94</v>
      </c>
      <c r="H219" s="20" t="s">
        <v>222</v>
      </c>
      <c r="I219" s="22"/>
      <c r="J219" s="22"/>
      <c r="K219" s="67" t="s">
        <v>278</v>
      </c>
    </row>
    <row r="220" spans="1:11" s="27" customFormat="1" ht="34.200000000000003" customHeight="1" x14ac:dyDescent="0.25">
      <c r="A220" s="19" t="s">
        <v>266</v>
      </c>
      <c r="B220" s="145"/>
      <c r="C220" s="145"/>
      <c r="D220" s="145"/>
      <c r="E220" s="157"/>
      <c r="F220" s="153">
        <v>1134661</v>
      </c>
      <c r="G220" s="11"/>
      <c r="H220" s="20"/>
      <c r="I220" s="22"/>
      <c r="J220" s="22"/>
      <c r="K220" s="67"/>
    </row>
    <row r="221" spans="1:11" s="27" customFormat="1" ht="22.95" customHeight="1" x14ac:dyDescent="0.25">
      <c r="A221" s="19" t="s">
        <v>267</v>
      </c>
      <c r="B221" s="145"/>
      <c r="C221" s="145"/>
      <c r="D221" s="145"/>
      <c r="E221" s="157"/>
      <c r="F221" s="153"/>
      <c r="G221" s="11">
        <v>8314.08</v>
      </c>
      <c r="H221" s="20" t="s">
        <v>80</v>
      </c>
      <c r="I221" s="22"/>
      <c r="J221" s="22"/>
      <c r="K221" s="67" t="s">
        <v>81</v>
      </c>
    </row>
    <row r="222" spans="1:11" s="27" customFormat="1" ht="37.5" customHeight="1" x14ac:dyDescent="0.25">
      <c r="A222" s="19" t="s">
        <v>268</v>
      </c>
      <c r="B222" s="145"/>
      <c r="C222" s="145"/>
      <c r="D222" s="145"/>
      <c r="E222" s="157"/>
      <c r="F222" s="153"/>
      <c r="G222" s="11">
        <v>4628.76</v>
      </c>
      <c r="H222" s="20" t="s">
        <v>80</v>
      </c>
      <c r="I222" s="22"/>
      <c r="J222" s="22"/>
      <c r="K222" s="67" t="s">
        <v>81</v>
      </c>
    </row>
    <row r="223" spans="1:11" s="27" customFormat="1" ht="42" customHeight="1" x14ac:dyDescent="0.25">
      <c r="A223" s="19" t="s">
        <v>269</v>
      </c>
      <c r="B223" s="145"/>
      <c r="C223" s="145"/>
      <c r="D223" s="145"/>
      <c r="E223" s="157"/>
      <c r="F223" s="153"/>
      <c r="G223" s="11">
        <v>1095536.0900000001</v>
      </c>
      <c r="H223" s="20" t="s">
        <v>80</v>
      </c>
      <c r="I223" s="22"/>
      <c r="J223" s="22"/>
      <c r="K223" s="67" t="s">
        <v>81</v>
      </c>
    </row>
    <row r="224" spans="1:11" s="27" customFormat="1" ht="57" customHeight="1" x14ac:dyDescent="0.25">
      <c r="A224" s="19" t="s">
        <v>270</v>
      </c>
      <c r="B224" s="145"/>
      <c r="C224" s="145"/>
      <c r="D224" s="145"/>
      <c r="E224" s="157"/>
      <c r="F224" s="153"/>
      <c r="G224" s="11">
        <v>26179.34</v>
      </c>
      <c r="H224" s="20" t="s">
        <v>80</v>
      </c>
      <c r="I224" s="22"/>
      <c r="J224" s="22"/>
      <c r="K224" s="67" t="s">
        <v>81</v>
      </c>
    </row>
    <row r="225" spans="1:11" s="27" customFormat="1" ht="36" customHeight="1" x14ac:dyDescent="0.25">
      <c r="A225" s="19" t="s">
        <v>271</v>
      </c>
      <c r="B225" s="145"/>
      <c r="C225" s="145"/>
      <c r="D225" s="145"/>
      <c r="E225" s="157"/>
      <c r="F225" s="153">
        <v>160101</v>
      </c>
      <c r="G225" s="11"/>
      <c r="H225" s="20"/>
      <c r="I225" s="22"/>
      <c r="J225" s="22"/>
      <c r="K225" s="67"/>
    </row>
    <row r="226" spans="1:11" s="27" customFormat="1" ht="25.95" customHeight="1" x14ac:dyDescent="0.25">
      <c r="A226" s="19" t="s">
        <v>272</v>
      </c>
      <c r="B226" s="145"/>
      <c r="C226" s="145"/>
      <c r="D226" s="145"/>
      <c r="E226" s="157"/>
      <c r="F226" s="153"/>
      <c r="G226" s="11">
        <v>25516.62</v>
      </c>
      <c r="H226" s="20" t="s">
        <v>279</v>
      </c>
      <c r="I226" s="22"/>
      <c r="J226" s="22"/>
      <c r="K226" s="67" t="s">
        <v>81</v>
      </c>
    </row>
    <row r="227" spans="1:11" s="27" customFormat="1" ht="33.6" customHeight="1" x14ac:dyDescent="0.25">
      <c r="A227" s="19" t="s">
        <v>273</v>
      </c>
      <c r="B227" s="145"/>
      <c r="C227" s="145"/>
      <c r="D227" s="145"/>
      <c r="E227" s="157"/>
      <c r="F227" s="153"/>
      <c r="G227" s="11">
        <v>127474.62</v>
      </c>
      <c r="H227" s="20" t="s">
        <v>279</v>
      </c>
      <c r="I227" s="22"/>
      <c r="J227" s="22"/>
      <c r="K227" s="67" t="s">
        <v>81</v>
      </c>
    </row>
    <row r="228" spans="1:11" s="27" customFormat="1" ht="39" customHeight="1" x14ac:dyDescent="0.25">
      <c r="A228" s="19" t="s">
        <v>274</v>
      </c>
      <c r="B228" s="145"/>
      <c r="C228" s="145"/>
      <c r="D228" s="145"/>
      <c r="E228" s="157"/>
      <c r="F228" s="153"/>
      <c r="G228" s="11">
        <v>7103.07</v>
      </c>
      <c r="H228" s="20" t="s">
        <v>279</v>
      </c>
      <c r="I228" s="22"/>
      <c r="J228" s="22"/>
      <c r="K228" s="67" t="s">
        <v>81</v>
      </c>
    </row>
    <row r="229" spans="1:11" s="27" customFormat="1" ht="51.75" customHeight="1" x14ac:dyDescent="0.25">
      <c r="A229" s="19" t="s">
        <v>275</v>
      </c>
      <c r="B229" s="145"/>
      <c r="C229" s="145"/>
      <c r="D229" s="145"/>
      <c r="E229" s="157"/>
      <c r="F229" s="49">
        <v>17038</v>
      </c>
      <c r="G229" s="58">
        <v>17036.98</v>
      </c>
      <c r="H229" s="102" t="s">
        <v>76</v>
      </c>
      <c r="I229" s="77" t="s">
        <v>152</v>
      </c>
      <c r="J229" s="77"/>
      <c r="K229" s="67" t="s">
        <v>75</v>
      </c>
    </row>
    <row r="230" spans="1:11" s="27" customFormat="1" ht="16.2" customHeight="1" x14ac:dyDescent="0.25">
      <c r="A230" s="167" t="s">
        <v>277</v>
      </c>
      <c r="B230" s="145"/>
      <c r="C230" s="145"/>
      <c r="D230" s="145"/>
      <c r="E230" s="157"/>
      <c r="F230" s="153">
        <v>153590</v>
      </c>
      <c r="G230" s="187">
        <v>153588.59</v>
      </c>
      <c r="H230" s="67" t="s">
        <v>67</v>
      </c>
      <c r="I230" s="82">
        <v>0.20578595058720101</v>
      </c>
      <c r="J230" s="83">
        <v>9168.07</v>
      </c>
      <c r="K230" s="165" t="s">
        <v>74</v>
      </c>
    </row>
    <row r="231" spans="1:11" s="27" customFormat="1" ht="19.95" customHeight="1" x14ac:dyDescent="0.25">
      <c r="A231" s="168"/>
      <c r="B231" s="145"/>
      <c r="C231" s="145"/>
      <c r="D231" s="145"/>
      <c r="E231" s="157"/>
      <c r="F231" s="153"/>
      <c r="G231" s="187"/>
      <c r="H231" s="67" t="s">
        <v>70</v>
      </c>
      <c r="I231" s="82">
        <v>4.1451634103019535</v>
      </c>
      <c r="J231" s="83">
        <v>5630</v>
      </c>
      <c r="K231" s="165"/>
    </row>
    <row r="232" spans="1:11" s="27" customFormat="1" ht="18.600000000000001" customHeight="1" x14ac:dyDescent="0.25">
      <c r="A232" s="168"/>
      <c r="B232" s="145"/>
      <c r="C232" s="145"/>
      <c r="D232" s="145"/>
      <c r="E232" s="157"/>
      <c r="F232" s="153"/>
      <c r="G232" s="187"/>
      <c r="H232" s="67" t="s">
        <v>353</v>
      </c>
      <c r="I232" s="82">
        <v>1.5386105263157894</v>
      </c>
      <c r="J232" s="83">
        <v>19000</v>
      </c>
      <c r="K232" s="165"/>
    </row>
    <row r="233" spans="1:11" s="27" customFormat="1" ht="15.6" customHeight="1" x14ac:dyDescent="0.25">
      <c r="A233" s="168"/>
      <c r="B233" s="145"/>
      <c r="C233" s="145"/>
      <c r="D233" s="145"/>
      <c r="E233" s="157"/>
      <c r="F233" s="153"/>
      <c r="G233" s="187"/>
      <c r="H233" s="67" t="s">
        <v>364</v>
      </c>
      <c r="I233" s="82">
        <v>9.844802083333333E-2</v>
      </c>
      <c r="J233" s="83">
        <v>96000</v>
      </c>
      <c r="K233" s="165"/>
    </row>
    <row r="234" spans="1:11" s="27" customFormat="1" ht="19.95" customHeight="1" x14ac:dyDescent="0.25">
      <c r="A234" s="168"/>
      <c r="B234" s="145"/>
      <c r="C234" s="145"/>
      <c r="D234" s="145"/>
      <c r="E234" s="157"/>
      <c r="F234" s="153"/>
      <c r="G234" s="187"/>
      <c r="H234" s="15" t="s">
        <v>360</v>
      </c>
      <c r="I234" s="82">
        <v>0.12431999999999999</v>
      </c>
      <c r="J234" s="83">
        <v>45000</v>
      </c>
      <c r="K234" s="165"/>
    </row>
    <row r="235" spans="1:11" s="27" customFormat="1" ht="19.2" customHeight="1" x14ac:dyDescent="0.25">
      <c r="A235" s="168"/>
      <c r="B235" s="145"/>
      <c r="C235" s="145"/>
      <c r="D235" s="145"/>
      <c r="E235" s="157"/>
      <c r="F235" s="153"/>
      <c r="G235" s="187"/>
      <c r="H235" s="15" t="s">
        <v>361</v>
      </c>
      <c r="I235" s="82">
        <v>0.68232656250000001</v>
      </c>
      <c r="J235" s="83">
        <v>76800</v>
      </c>
      <c r="K235" s="165"/>
    </row>
    <row r="236" spans="1:11" s="27" customFormat="1" ht="19.2" customHeight="1" x14ac:dyDescent="0.25">
      <c r="A236" s="168"/>
      <c r="B236" s="145"/>
      <c r="C236" s="145"/>
      <c r="D236" s="145"/>
      <c r="E236" s="157"/>
      <c r="F236" s="153"/>
      <c r="G236" s="187"/>
      <c r="H236" s="15" t="s">
        <v>362</v>
      </c>
      <c r="I236" s="82">
        <v>1.089</v>
      </c>
      <c r="J236" s="83">
        <v>19700</v>
      </c>
      <c r="K236" s="165"/>
    </row>
    <row r="237" spans="1:11" s="27" customFormat="1" ht="18.600000000000001" customHeight="1" x14ac:dyDescent="0.25">
      <c r="A237" s="168"/>
      <c r="B237" s="145"/>
      <c r="C237" s="145"/>
      <c r="D237" s="145"/>
      <c r="E237" s="157"/>
      <c r="F237" s="153"/>
      <c r="G237" s="187"/>
      <c r="H237" s="15" t="s">
        <v>363</v>
      </c>
      <c r="I237" s="82">
        <v>0.112</v>
      </c>
      <c r="J237" s="83">
        <v>75000</v>
      </c>
      <c r="K237" s="165"/>
    </row>
    <row r="238" spans="1:11" s="27" customFormat="1" ht="20.399999999999999" customHeight="1" x14ac:dyDescent="0.25">
      <c r="A238" s="168"/>
      <c r="B238" s="145"/>
      <c r="C238" s="145"/>
      <c r="D238" s="145"/>
      <c r="E238" s="157"/>
      <c r="F238" s="153"/>
      <c r="G238" s="187"/>
      <c r="H238" s="15" t="s">
        <v>355</v>
      </c>
      <c r="I238" s="82">
        <v>68.001904761904754</v>
      </c>
      <c r="J238" s="83">
        <v>21</v>
      </c>
      <c r="K238" s="165"/>
    </row>
    <row r="239" spans="1:11" s="27" customFormat="1" ht="18.600000000000001" customHeight="1" x14ac:dyDescent="0.25">
      <c r="A239" s="169"/>
      <c r="B239" s="146"/>
      <c r="C239" s="146"/>
      <c r="D239" s="146"/>
      <c r="E239" s="158"/>
      <c r="F239" s="153"/>
      <c r="G239" s="187"/>
      <c r="H239" s="15" t="s">
        <v>354</v>
      </c>
      <c r="I239" s="82">
        <v>20.081499999999998</v>
      </c>
      <c r="J239" s="83">
        <v>20</v>
      </c>
      <c r="K239" s="165"/>
    </row>
    <row r="240" spans="1:11" s="27" customFormat="1" ht="93.75" customHeight="1" x14ac:dyDescent="0.25">
      <c r="A240" s="7" t="s">
        <v>280</v>
      </c>
      <c r="B240" s="62" t="s">
        <v>253</v>
      </c>
      <c r="C240" s="62" t="s">
        <v>747</v>
      </c>
      <c r="D240" s="62" t="s">
        <v>171</v>
      </c>
      <c r="E240" s="64" t="s">
        <v>281</v>
      </c>
      <c r="F240" s="57">
        <v>611043</v>
      </c>
      <c r="G240" s="45">
        <v>537112.37</v>
      </c>
      <c r="H240" s="103" t="s">
        <v>75</v>
      </c>
      <c r="I240" s="22"/>
      <c r="J240" s="22"/>
      <c r="K240" s="67" t="s">
        <v>81</v>
      </c>
    </row>
    <row r="241" spans="1:11" s="27" customFormat="1" ht="37.950000000000003" customHeight="1" x14ac:dyDescent="0.25">
      <c r="A241" s="19" t="s">
        <v>282</v>
      </c>
      <c r="B241" s="144" t="s">
        <v>253</v>
      </c>
      <c r="C241" s="144" t="s">
        <v>305</v>
      </c>
      <c r="D241" s="144" t="s">
        <v>171</v>
      </c>
      <c r="E241" s="156" t="s">
        <v>306</v>
      </c>
      <c r="F241" s="153">
        <v>1951834</v>
      </c>
      <c r="G241" s="11"/>
      <c r="H241" s="20"/>
      <c r="I241" s="22"/>
      <c r="J241" s="22"/>
      <c r="K241" s="67"/>
    </row>
    <row r="242" spans="1:11" s="27" customFormat="1" ht="24" customHeight="1" x14ac:dyDescent="0.25">
      <c r="A242" s="19" t="s">
        <v>283</v>
      </c>
      <c r="B242" s="145"/>
      <c r="C242" s="145"/>
      <c r="D242" s="145"/>
      <c r="E242" s="157"/>
      <c r="F242" s="153"/>
      <c r="G242" s="11">
        <v>112349.44</v>
      </c>
      <c r="H242" s="20" t="s">
        <v>222</v>
      </c>
      <c r="I242" s="22"/>
      <c r="J242" s="22"/>
      <c r="K242" s="67" t="s">
        <v>81</v>
      </c>
    </row>
    <row r="243" spans="1:11" s="27" customFormat="1" ht="25.2" customHeight="1" x14ac:dyDescent="0.25">
      <c r="A243" s="19" t="s">
        <v>284</v>
      </c>
      <c r="B243" s="145"/>
      <c r="C243" s="145"/>
      <c r="D243" s="145"/>
      <c r="E243" s="157"/>
      <c r="F243" s="153"/>
      <c r="G243" s="11">
        <v>3264</v>
      </c>
      <c r="H243" s="20" t="s">
        <v>222</v>
      </c>
      <c r="I243" s="22"/>
      <c r="J243" s="22"/>
      <c r="K243" s="67" t="s">
        <v>81</v>
      </c>
    </row>
    <row r="244" spans="1:11" s="27" customFormat="1" ht="24" customHeight="1" x14ac:dyDescent="0.25">
      <c r="A244" s="19" t="s">
        <v>285</v>
      </c>
      <c r="B244" s="145"/>
      <c r="C244" s="145"/>
      <c r="D244" s="145"/>
      <c r="E244" s="157"/>
      <c r="F244" s="153"/>
      <c r="G244" s="11">
        <v>19305.7</v>
      </c>
      <c r="H244" s="20" t="s">
        <v>222</v>
      </c>
      <c r="I244" s="22"/>
      <c r="J244" s="22"/>
      <c r="K244" s="67" t="s">
        <v>81</v>
      </c>
    </row>
    <row r="245" spans="1:11" s="27" customFormat="1" ht="35.4" customHeight="1" x14ac:dyDescent="0.25">
      <c r="A245" s="19" t="s">
        <v>286</v>
      </c>
      <c r="B245" s="145"/>
      <c r="C245" s="145"/>
      <c r="D245" s="145"/>
      <c r="E245" s="157"/>
      <c r="F245" s="153"/>
      <c r="G245" s="11">
        <v>1044.6099999999999</v>
      </c>
      <c r="H245" s="20" t="s">
        <v>222</v>
      </c>
      <c r="I245" s="22"/>
      <c r="J245" s="22"/>
      <c r="K245" s="67" t="s">
        <v>81</v>
      </c>
    </row>
    <row r="246" spans="1:11" s="27" customFormat="1" ht="25.2" customHeight="1" x14ac:dyDescent="0.25">
      <c r="A246" s="19" t="s">
        <v>263</v>
      </c>
      <c r="B246" s="145"/>
      <c r="C246" s="145"/>
      <c r="D246" s="145"/>
      <c r="E246" s="157"/>
      <c r="F246" s="153"/>
      <c r="G246" s="11">
        <v>4385.92</v>
      </c>
      <c r="H246" s="20" t="s">
        <v>222</v>
      </c>
      <c r="I246" s="22"/>
      <c r="J246" s="22"/>
      <c r="K246" s="67" t="s">
        <v>81</v>
      </c>
    </row>
    <row r="247" spans="1:11" s="27" customFormat="1" ht="24.6" customHeight="1" x14ac:dyDescent="0.25">
      <c r="A247" s="19" t="s">
        <v>287</v>
      </c>
      <c r="B247" s="145"/>
      <c r="C247" s="145"/>
      <c r="D247" s="145"/>
      <c r="E247" s="157"/>
      <c r="F247" s="153"/>
      <c r="G247" s="11">
        <v>726363.56</v>
      </c>
      <c r="H247" s="20" t="s">
        <v>222</v>
      </c>
      <c r="I247" s="22"/>
      <c r="J247" s="22"/>
      <c r="K247" s="67" t="s">
        <v>81</v>
      </c>
    </row>
    <row r="248" spans="1:11" s="27" customFormat="1" ht="24" customHeight="1" x14ac:dyDescent="0.25">
      <c r="A248" s="19" t="s">
        <v>288</v>
      </c>
      <c r="B248" s="145"/>
      <c r="C248" s="145"/>
      <c r="D248" s="145"/>
      <c r="E248" s="157"/>
      <c r="F248" s="153"/>
      <c r="G248" s="11">
        <v>32960.699999999997</v>
      </c>
      <c r="H248" s="20" t="s">
        <v>222</v>
      </c>
      <c r="I248" s="22"/>
      <c r="J248" s="22"/>
      <c r="K248" s="67" t="s">
        <v>81</v>
      </c>
    </row>
    <row r="249" spans="1:11" s="27" customFormat="1" ht="25.95" customHeight="1" x14ac:dyDescent="0.25">
      <c r="A249" s="19" t="s">
        <v>265</v>
      </c>
      <c r="B249" s="145"/>
      <c r="C249" s="145"/>
      <c r="D249" s="145"/>
      <c r="E249" s="157"/>
      <c r="F249" s="153"/>
      <c r="G249" s="11">
        <v>282616.09999999998</v>
      </c>
      <c r="H249" s="20" t="s">
        <v>222</v>
      </c>
      <c r="I249" s="22"/>
      <c r="J249" s="22"/>
      <c r="K249" s="67" t="s">
        <v>81</v>
      </c>
    </row>
    <row r="250" spans="1:11" s="27" customFormat="1" ht="34.950000000000003" customHeight="1" x14ac:dyDescent="0.25">
      <c r="A250" s="19" t="s">
        <v>289</v>
      </c>
      <c r="B250" s="145"/>
      <c r="C250" s="145"/>
      <c r="D250" s="145"/>
      <c r="E250" s="157"/>
      <c r="F250" s="153"/>
      <c r="G250" s="11">
        <v>192745.69</v>
      </c>
      <c r="H250" s="20" t="s">
        <v>222</v>
      </c>
      <c r="I250" s="22"/>
      <c r="J250" s="22"/>
      <c r="K250" s="67" t="s">
        <v>81</v>
      </c>
    </row>
    <row r="251" spans="1:11" s="27" customFormat="1" ht="27" customHeight="1" x14ac:dyDescent="0.25">
      <c r="A251" s="19" t="s">
        <v>290</v>
      </c>
      <c r="B251" s="145"/>
      <c r="C251" s="145"/>
      <c r="D251" s="145"/>
      <c r="E251" s="157"/>
      <c r="F251" s="153"/>
      <c r="G251" s="11">
        <v>563796</v>
      </c>
      <c r="H251" s="20" t="s">
        <v>222</v>
      </c>
      <c r="I251" s="22"/>
      <c r="J251" s="22"/>
      <c r="K251" s="67" t="s">
        <v>81</v>
      </c>
    </row>
    <row r="252" spans="1:11" s="27" customFormat="1" ht="24" customHeight="1" x14ac:dyDescent="0.25">
      <c r="A252" s="19" t="s">
        <v>291</v>
      </c>
      <c r="B252" s="145"/>
      <c r="C252" s="145"/>
      <c r="D252" s="145"/>
      <c r="E252" s="157"/>
      <c r="F252" s="153"/>
      <c r="G252" s="11">
        <v>13001</v>
      </c>
      <c r="H252" s="20" t="s">
        <v>222</v>
      </c>
      <c r="I252" s="22"/>
      <c r="J252" s="22"/>
      <c r="K252" s="67" t="s">
        <v>81</v>
      </c>
    </row>
    <row r="253" spans="1:11" s="27" customFormat="1" ht="36" customHeight="1" x14ac:dyDescent="0.25">
      <c r="A253" s="19" t="s">
        <v>292</v>
      </c>
      <c r="B253" s="145"/>
      <c r="C253" s="145"/>
      <c r="D253" s="145"/>
      <c r="E253" s="157"/>
      <c r="F253" s="153">
        <v>901612</v>
      </c>
      <c r="G253" s="11"/>
      <c r="H253" s="20"/>
      <c r="I253" s="22"/>
      <c r="J253" s="22"/>
      <c r="K253" s="67"/>
    </row>
    <row r="254" spans="1:11" s="27" customFormat="1" ht="29.4" customHeight="1" x14ac:dyDescent="0.25">
      <c r="A254" s="95" t="s">
        <v>390</v>
      </c>
      <c r="B254" s="145"/>
      <c r="C254" s="145"/>
      <c r="D254" s="145"/>
      <c r="E254" s="157"/>
      <c r="F254" s="153"/>
      <c r="G254" s="11">
        <v>840694.6</v>
      </c>
      <c r="H254" s="104" t="s">
        <v>75</v>
      </c>
      <c r="I254" s="105"/>
      <c r="J254" s="105"/>
      <c r="K254" s="19" t="s">
        <v>75</v>
      </c>
    </row>
    <row r="255" spans="1:11" s="27" customFormat="1" ht="25.2" customHeight="1" x14ac:dyDescent="0.25">
      <c r="A255" s="19" t="s">
        <v>293</v>
      </c>
      <c r="B255" s="145"/>
      <c r="C255" s="145"/>
      <c r="D255" s="145"/>
      <c r="E255" s="157"/>
      <c r="F255" s="153"/>
      <c r="G255" s="11">
        <v>8967.4499999999989</v>
      </c>
      <c r="H255" s="104" t="s">
        <v>75</v>
      </c>
      <c r="I255" s="106"/>
      <c r="J255" s="106"/>
      <c r="K255" s="19" t="s">
        <v>81</v>
      </c>
    </row>
    <row r="256" spans="1:11" s="27" customFormat="1" ht="36" customHeight="1" x14ac:dyDescent="0.25">
      <c r="A256" s="19" t="s">
        <v>294</v>
      </c>
      <c r="B256" s="145"/>
      <c r="C256" s="145"/>
      <c r="D256" s="145"/>
      <c r="E256" s="157"/>
      <c r="F256" s="153"/>
      <c r="G256" s="11">
        <v>4980.42</v>
      </c>
      <c r="H256" s="104" t="s">
        <v>75</v>
      </c>
      <c r="I256" s="105"/>
      <c r="J256" s="105"/>
      <c r="K256" s="19" t="s">
        <v>81</v>
      </c>
    </row>
    <row r="257" spans="1:11" s="27" customFormat="1" ht="33" customHeight="1" x14ac:dyDescent="0.25">
      <c r="A257" s="19" t="s">
        <v>295</v>
      </c>
      <c r="B257" s="145"/>
      <c r="C257" s="145"/>
      <c r="D257" s="145"/>
      <c r="E257" s="157"/>
      <c r="F257" s="153"/>
      <c r="G257" s="11">
        <v>46968.77</v>
      </c>
      <c r="H257" s="104" t="s">
        <v>75</v>
      </c>
      <c r="I257" s="105"/>
      <c r="J257" s="105"/>
      <c r="K257" s="19" t="s">
        <v>81</v>
      </c>
    </row>
    <row r="258" spans="1:11" s="27" customFormat="1" ht="41.4" customHeight="1" x14ac:dyDescent="0.25">
      <c r="A258" s="19" t="s">
        <v>296</v>
      </c>
      <c r="B258" s="145"/>
      <c r="C258" s="145"/>
      <c r="D258" s="145"/>
      <c r="E258" s="157"/>
      <c r="F258" s="153">
        <v>151540</v>
      </c>
      <c r="G258" s="11"/>
      <c r="H258" s="20"/>
      <c r="I258" s="22"/>
      <c r="J258" s="22"/>
      <c r="K258" s="67"/>
    </row>
    <row r="259" spans="1:11" s="27" customFormat="1" ht="39" customHeight="1" x14ac:dyDescent="0.25">
      <c r="A259" s="19" t="s">
        <v>297</v>
      </c>
      <c r="B259" s="145"/>
      <c r="C259" s="145"/>
      <c r="D259" s="145"/>
      <c r="E259" s="157"/>
      <c r="F259" s="153"/>
      <c r="G259" s="11">
        <v>25516.62</v>
      </c>
      <c r="H259" s="20" t="s">
        <v>75</v>
      </c>
      <c r="I259" s="22"/>
      <c r="J259" s="22"/>
      <c r="K259" s="67" t="s">
        <v>81</v>
      </c>
    </row>
    <row r="260" spans="1:11" s="27" customFormat="1" ht="24.6" customHeight="1" x14ac:dyDescent="0.25">
      <c r="A260" s="19" t="s">
        <v>298</v>
      </c>
      <c r="B260" s="145"/>
      <c r="C260" s="145"/>
      <c r="D260" s="145"/>
      <c r="E260" s="157"/>
      <c r="F260" s="153"/>
      <c r="G260" s="11">
        <v>10016.85</v>
      </c>
      <c r="H260" s="20" t="s">
        <v>75</v>
      </c>
      <c r="I260" s="22"/>
      <c r="J260" s="22"/>
      <c r="K260" s="67" t="s">
        <v>81</v>
      </c>
    </row>
    <row r="261" spans="1:11" s="27" customFormat="1" ht="27.6" customHeight="1" x14ac:dyDescent="0.25">
      <c r="A261" s="19" t="s">
        <v>299</v>
      </c>
      <c r="B261" s="145"/>
      <c r="C261" s="145"/>
      <c r="D261" s="145"/>
      <c r="E261" s="157"/>
      <c r="F261" s="153"/>
      <c r="G261" s="11">
        <v>36629.93</v>
      </c>
      <c r="H261" s="20" t="s">
        <v>75</v>
      </c>
      <c r="I261" s="22"/>
      <c r="J261" s="22"/>
      <c r="K261" s="67" t="s">
        <v>81</v>
      </c>
    </row>
    <row r="262" spans="1:11" s="27" customFormat="1" ht="33.6" customHeight="1" x14ac:dyDescent="0.25">
      <c r="A262" s="19" t="s">
        <v>300</v>
      </c>
      <c r="B262" s="145"/>
      <c r="C262" s="145"/>
      <c r="D262" s="145"/>
      <c r="E262" s="157"/>
      <c r="F262" s="153"/>
      <c r="G262" s="11">
        <v>5395.39</v>
      </c>
      <c r="H262" s="20" t="s">
        <v>75</v>
      </c>
      <c r="I262" s="22"/>
      <c r="J262" s="22"/>
      <c r="K262" s="67" t="s">
        <v>81</v>
      </c>
    </row>
    <row r="263" spans="1:11" s="27" customFormat="1" ht="36" customHeight="1" x14ac:dyDescent="0.25">
      <c r="A263" s="19" t="s">
        <v>301</v>
      </c>
      <c r="B263" s="145"/>
      <c r="C263" s="145"/>
      <c r="D263" s="145"/>
      <c r="E263" s="157"/>
      <c r="F263" s="153"/>
      <c r="G263" s="11">
        <v>9818.3700000000008</v>
      </c>
      <c r="H263" s="20" t="s">
        <v>75</v>
      </c>
      <c r="I263" s="22"/>
      <c r="J263" s="22"/>
      <c r="K263" s="67" t="s">
        <v>81</v>
      </c>
    </row>
    <row r="264" spans="1:11" s="27" customFormat="1" ht="26.4" customHeight="1" x14ac:dyDescent="0.25">
      <c r="A264" s="19" t="s">
        <v>302</v>
      </c>
      <c r="B264" s="145"/>
      <c r="C264" s="145"/>
      <c r="D264" s="145"/>
      <c r="E264" s="157"/>
      <c r="F264" s="153"/>
      <c r="G264" s="11">
        <v>60086.5</v>
      </c>
      <c r="H264" s="20" t="s">
        <v>75</v>
      </c>
      <c r="I264" s="22"/>
      <c r="J264" s="22"/>
      <c r="K264" s="67" t="s">
        <v>81</v>
      </c>
    </row>
    <row r="265" spans="1:11" s="27" customFormat="1" ht="22.95" customHeight="1" x14ac:dyDescent="0.25">
      <c r="A265" s="19" t="s">
        <v>303</v>
      </c>
      <c r="B265" s="145"/>
      <c r="C265" s="145"/>
      <c r="D265" s="145"/>
      <c r="E265" s="157"/>
      <c r="F265" s="153"/>
      <c r="G265" s="11">
        <v>3944.6</v>
      </c>
      <c r="H265" s="20" t="s">
        <v>75</v>
      </c>
      <c r="I265" s="22"/>
      <c r="J265" s="22"/>
      <c r="K265" s="67" t="s">
        <v>81</v>
      </c>
    </row>
    <row r="266" spans="1:11" s="27" customFormat="1" ht="23.4" customHeight="1" thickBot="1" x14ac:dyDescent="0.3">
      <c r="A266" s="19" t="s">
        <v>304</v>
      </c>
      <c r="B266" s="145"/>
      <c r="C266" s="145"/>
      <c r="D266" s="145"/>
      <c r="E266" s="157"/>
      <c r="F266" s="153"/>
      <c r="G266" s="11">
        <v>127.38</v>
      </c>
      <c r="H266" s="20" t="s">
        <v>75</v>
      </c>
      <c r="I266" s="22"/>
      <c r="J266" s="22"/>
      <c r="K266" s="67" t="s">
        <v>81</v>
      </c>
    </row>
    <row r="267" spans="1:11" s="27" customFormat="1" ht="18.600000000000001" customHeight="1" x14ac:dyDescent="0.25">
      <c r="A267" s="167" t="s">
        <v>307</v>
      </c>
      <c r="B267" s="145"/>
      <c r="C267" s="145"/>
      <c r="D267" s="145"/>
      <c r="E267" s="157"/>
      <c r="F267" s="147">
        <v>118823</v>
      </c>
      <c r="G267" s="159">
        <v>118822.15</v>
      </c>
      <c r="H267" s="96" t="s">
        <v>67</v>
      </c>
      <c r="I267" s="97">
        <v>0.34333752922136307</v>
      </c>
      <c r="J267" s="98">
        <v>1668.3</v>
      </c>
      <c r="K267" s="165" t="s">
        <v>74</v>
      </c>
    </row>
    <row r="268" spans="1:11" s="27" customFormat="1" ht="19.2" customHeight="1" x14ac:dyDescent="0.25">
      <c r="A268" s="168"/>
      <c r="B268" s="145"/>
      <c r="C268" s="145"/>
      <c r="D268" s="145"/>
      <c r="E268" s="157"/>
      <c r="F268" s="148"/>
      <c r="G268" s="160"/>
      <c r="H268" s="15" t="s">
        <v>363</v>
      </c>
      <c r="I268" s="82">
        <v>0.11195248484848484</v>
      </c>
      <c r="J268" s="83">
        <v>165000</v>
      </c>
      <c r="K268" s="165"/>
    </row>
    <row r="269" spans="1:11" s="27" customFormat="1" ht="17.399999999999999" customHeight="1" x14ac:dyDescent="0.25">
      <c r="A269" s="168"/>
      <c r="B269" s="145"/>
      <c r="C269" s="145"/>
      <c r="D269" s="145"/>
      <c r="E269" s="157"/>
      <c r="F269" s="148"/>
      <c r="G269" s="160"/>
      <c r="H269" s="15" t="s">
        <v>353</v>
      </c>
      <c r="I269" s="82">
        <v>1.5911058394160584</v>
      </c>
      <c r="J269" s="83">
        <v>27400</v>
      </c>
      <c r="K269" s="165"/>
    </row>
    <row r="270" spans="1:11" s="27" customFormat="1" ht="17.399999999999999" customHeight="1" x14ac:dyDescent="0.25">
      <c r="A270" s="168"/>
      <c r="B270" s="145"/>
      <c r="C270" s="145"/>
      <c r="D270" s="145"/>
      <c r="E270" s="157"/>
      <c r="F270" s="148"/>
      <c r="G270" s="160"/>
      <c r="H270" s="15" t="s">
        <v>70</v>
      </c>
      <c r="I270" s="82">
        <v>1.3673</v>
      </c>
      <c r="J270" s="83">
        <v>5000</v>
      </c>
      <c r="K270" s="165"/>
    </row>
    <row r="271" spans="1:11" s="27" customFormat="1" ht="17.399999999999999" customHeight="1" x14ac:dyDescent="0.25">
      <c r="A271" s="168"/>
      <c r="B271" s="145"/>
      <c r="C271" s="145"/>
      <c r="D271" s="145"/>
      <c r="E271" s="157"/>
      <c r="F271" s="148"/>
      <c r="G271" s="160"/>
      <c r="H271" s="15" t="s">
        <v>365</v>
      </c>
      <c r="I271" s="82">
        <v>1.8255999999999999</v>
      </c>
      <c r="J271" s="83">
        <v>1700</v>
      </c>
      <c r="K271" s="165"/>
    </row>
    <row r="272" spans="1:11" s="27" customFormat="1" ht="16.95" customHeight="1" x14ac:dyDescent="0.25">
      <c r="A272" s="168"/>
      <c r="B272" s="145"/>
      <c r="C272" s="145"/>
      <c r="D272" s="145"/>
      <c r="E272" s="157"/>
      <c r="F272" s="148"/>
      <c r="G272" s="160"/>
      <c r="H272" s="15" t="s">
        <v>69</v>
      </c>
      <c r="I272" s="82">
        <v>0.54389500000000002</v>
      </c>
      <c r="J272" s="83">
        <v>6000</v>
      </c>
      <c r="K272" s="165"/>
    </row>
    <row r="273" spans="1:11" s="27" customFormat="1" ht="18.600000000000001" customHeight="1" x14ac:dyDescent="0.25">
      <c r="A273" s="168"/>
      <c r="B273" s="145"/>
      <c r="C273" s="145"/>
      <c r="D273" s="145"/>
      <c r="E273" s="157"/>
      <c r="F273" s="148"/>
      <c r="G273" s="160"/>
      <c r="H273" s="15" t="s">
        <v>361</v>
      </c>
      <c r="I273" s="82">
        <v>0.59412531645569622</v>
      </c>
      <c r="J273" s="83">
        <v>71100</v>
      </c>
      <c r="K273" s="165"/>
    </row>
    <row r="274" spans="1:11" s="27" customFormat="1" ht="16.2" customHeight="1" x14ac:dyDescent="0.25">
      <c r="A274" s="169"/>
      <c r="B274" s="146"/>
      <c r="C274" s="146"/>
      <c r="D274" s="146"/>
      <c r="E274" s="158"/>
      <c r="F274" s="149"/>
      <c r="G274" s="161"/>
      <c r="H274" s="92" t="s">
        <v>366</v>
      </c>
      <c r="I274" s="107">
        <v>8.3545454545454554</v>
      </c>
      <c r="J274" s="108">
        <v>88</v>
      </c>
      <c r="K274" s="165"/>
    </row>
    <row r="275" spans="1:11" s="27" customFormat="1" ht="77.400000000000006" customHeight="1" x14ac:dyDescent="0.25">
      <c r="A275" s="109" t="s">
        <v>745</v>
      </c>
      <c r="B275" s="144" t="s">
        <v>253</v>
      </c>
      <c r="C275" s="144" t="s">
        <v>321</v>
      </c>
      <c r="D275" s="144" t="s">
        <v>171</v>
      </c>
      <c r="E275" s="150" t="s">
        <v>320</v>
      </c>
      <c r="F275" s="147">
        <v>16994373</v>
      </c>
      <c r="G275" s="59"/>
      <c r="H275" s="92"/>
      <c r="I275" s="107"/>
      <c r="J275" s="108"/>
      <c r="K275" s="67"/>
    </row>
    <row r="276" spans="1:11" s="27" customFormat="1" ht="77.400000000000006" customHeight="1" x14ac:dyDescent="0.25">
      <c r="A276" s="109" t="s">
        <v>391</v>
      </c>
      <c r="B276" s="145"/>
      <c r="C276" s="145"/>
      <c r="D276" s="145"/>
      <c r="E276" s="151"/>
      <c r="F276" s="148"/>
      <c r="G276" s="11">
        <v>72194.39</v>
      </c>
      <c r="H276" s="86" t="s">
        <v>181</v>
      </c>
      <c r="I276" s="22"/>
      <c r="J276" s="22"/>
      <c r="K276" s="67" t="s">
        <v>184</v>
      </c>
    </row>
    <row r="277" spans="1:11" s="27" customFormat="1" ht="77.400000000000006" customHeight="1" x14ac:dyDescent="0.25">
      <c r="A277" s="109" t="s">
        <v>394</v>
      </c>
      <c r="B277" s="145"/>
      <c r="C277" s="145"/>
      <c r="D277" s="145"/>
      <c r="E277" s="151"/>
      <c r="F277" s="148"/>
      <c r="G277" s="11">
        <v>4085381.14</v>
      </c>
      <c r="H277" s="86" t="s">
        <v>57</v>
      </c>
      <c r="I277" s="22"/>
      <c r="J277" s="22"/>
      <c r="K277" s="89" t="s">
        <v>56</v>
      </c>
    </row>
    <row r="278" spans="1:11" s="27" customFormat="1" ht="77.400000000000006" customHeight="1" x14ac:dyDescent="0.25">
      <c r="A278" s="19" t="s">
        <v>395</v>
      </c>
      <c r="B278" s="145"/>
      <c r="C278" s="145"/>
      <c r="D278" s="145"/>
      <c r="E278" s="151"/>
      <c r="F278" s="148"/>
      <c r="G278" s="45">
        <v>6621.06</v>
      </c>
      <c r="H278" s="86" t="s">
        <v>75</v>
      </c>
      <c r="I278" s="22"/>
      <c r="J278" s="22"/>
      <c r="K278" s="89" t="s">
        <v>111</v>
      </c>
    </row>
    <row r="279" spans="1:11" s="27" customFormat="1" ht="77.400000000000006" customHeight="1" x14ac:dyDescent="0.25">
      <c r="A279" s="19" t="s">
        <v>396</v>
      </c>
      <c r="B279" s="145"/>
      <c r="C279" s="145"/>
      <c r="D279" s="145"/>
      <c r="E279" s="151"/>
      <c r="F279" s="148"/>
      <c r="G279" s="45">
        <v>465220.35</v>
      </c>
      <c r="H279" s="86" t="s">
        <v>109</v>
      </c>
      <c r="I279" s="22"/>
      <c r="J279" s="22"/>
      <c r="K279" s="89" t="s">
        <v>109</v>
      </c>
    </row>
    <row r="280" spans="1:11" s="27" customFormat="1" ht="77.400000000000006" customHeight="1" x14ac:dyDescent="0.25">
      <c r="A280" s="19" t="s">
        <v>397</v>
      </c>
      <c r="B280" s="145"/>
      <c r="C280" s="145"/>
      <c r="D280" s="145"/>
      <c r="E280" s="151"/>
      <c r="F280" s="148"/>
      <c r="G280" s="45">
        <v>6067596.6300000008</v>
      </c>
      <c r="H280" s="86" t="s">
        <v>75</v>
      </c>
      <c r="I280" s="22"/>
      <c r="J280" s="22"/>
      <c r="K280" s="89" t="s">
        <v>111</v>
      </c>
    </row>
    <row r="281" spans="1:11" s="27" customFormat="1" ht="77.400000000000006" customHeight="1" x14ac:dyDescent="0.25">
      <c r="A281" s="7" t="s">
        <v>323</v>
      </c>
      <c r="B281" s="145"/>
      <c r="C281" s="145"/>
      <c r="D281" s="145"/>
      <c r="E281" s="151"/>
      <c r="F281" s="148"/>
      <c r="G281" s="11">
        <f>1021315+973595+1036729</f>
        <v>3031639</v>
      </c>
      <c r="H281" s="20"/>
      <c r="I281" s="22"/>
      <c r="J281" s="22"/>
      <c r="K281" s="89" t="s">
        <v>508</v>
      </c>
    </row>
    <row r="282" spans="1:11" s="27" customFormat="1" ht="77.400000000000006" customHeight="1" x14ac:dyDescent="0.25">
      <c r="A282" s="7" t="s">
        <v>324</v>
      </c>
      <c r="B282" s="145"/>
      <c r="C282" s="145"/>
      <c r="D282" s="145"/>
      <c r="E282" s="151"/>
      <c r="F282" s="148"/>
      <c r="G282" s="11">
        <v>131250</v>
      </c>
      <c r="H282" s="20"/>
      <c r="I282" s="22"/>
      <c r="J282" s="22"/>
      <c r="K282" s="16" t="s">
        <v>726</v>
      </c>
    </row>
    <row r="283" spans="1:11" s="27" customFormat="1" ht="77.400000000000006" customHeight="1" x14ac:dyDescent="0.25">
      <c r="A283" s="7" t="s">
        <v>325</v>
      </c>
      <c r="B283" s="145"/>
      <c r="C283" s="145"/>
      <c r="D283" s="145"/>
      <c r="E283" s="151"/>
      <c r="F283" s="148"/>
      <c r="G283" s="11">
        <v>12807</v>
      </c>
      <c r="H283" s="20"/>
      <c r="I283" s="22"/>
      <c r="J283" s="22"/>
      <c r="K283" s="67" t="s">
        <v>739</v>
      </c>
    </row>
    <row r="284" spans="1:11" s="27" customFormat="1" ht="77.400000000000006" customHeight="1" x14ac:dyDescent="0.25">
      <c r="A284" s="7" t="s">
        <v>326</v>
      </c>
      <c r="B284" s="145"/>
      <c r="C284" s="145"/>
      <c r="D284" s="145"/>
      <c r="E284" s="151"/>
      <c r="F284" s="148"/>
      <c r="G284" s="11">
        <v>2233</v>
      </c>
      <c r="H284" s="20"/>
      <c r="I284" s="22"/>
      <c r="J284" s="22"/>
      <c r="K284" s="67" t="s">
        <v>741</v>
      </c>
    </row>
    <row r="285" spans="1:11" s="27" customFormat="1" ht="77.400000000000006" customHeight="1" x14ac:dyDescent="0.25">
      <c r="A285" s="7" t="s">
        <v>327</v>
      </c>
      <c r="B285" s="145"/>
      <c r="C285" s="145"/>
      <c r="D285" s="145"/>
      <c r="E285" s="151"/>
      <c r="F285" s="149"/>
      <c r="G285" s="11">
        <v>3933</v>
      </c>
      <c r="H285" s="20"/>
      <c r="I285" s="22"/>
      <c r="J285" s="22"/>
      <c r="K285" s="67" t="s">
        <v>577</v>
      </c>
    </row>
    <row r="286" spans="1:11" s="27" customFormat="1" ht="94.2" customHeight="1" x14ac:dyDescent="0.25">
      <c r="A286" s="109" t="s">
        <v>746</v>
      </c>
      <c r="B286" s="145"/>
      <c r="C286" s="145"/>
      <c r="D286" s="145"/>
      <c r="E286" s="151"/>
      <c r="F286" s="147">
        <v>1375587</v>
      </c>
      <c r="G286" s="59"/>
      <c r="H286" s="92"/>
      <c r="I286" s="107"/>
      <c r="J286" s="108"/>
      <c r="K286" s="67"/>
    </row>
    <row r="287" spans="1:11" s="27" customFormat="1" ht="38.4" customHeight="1" x14ac:dyDescent="0.25">
      <c r="A287" s="19" t="s">
        <v>392</v>
      </c>
      <c r="B287" s="145"/>
      <c r="C287" s="145"/>
      <c r="D287" s="145"/>
      <c r="E287" s="151"/>
      <c r="F287" s="148"/>
      <c r="G287" s="11">
        <v>6015</v>
      </c>
      <c r="H287" s="86" t="s">
        <v>181</v>
      </c>
      <c r="I287" s="22"/>
      <c r="J287" s="22"/>
      <c r="K287" s="67" t="s">
        <v>184</v>
      </c>
    </row>
    <row r="288" spans="1:11" s="27" customFormat="1" ht="42" customHeight="1" x14ac:dyDescent="0.25">
      <c r="A288" s="19" t="s">
        <v>393</v>
      </c>
      <c r="B288" s="145"/>
      <c r="C288" s="145"/>
      <c r="D288" s="145"/>
      <c r="E288" s="151"/>
      <c r="F288" s="148"/>
      <c r="G288" s="11">
        <v>340542.19999999902</v>
      </c>
      <c r="H288" s="86" t="s">
        <v>57</v>
      </c>
      <c r="I288" s="22"/>
      <c r="J288" s="22"/>
      <c r="K288" s="89" t="s">
        <v>56</v>
      </c>
    </row>
    <row r="289" spans="1:11" s="27" customFormat="1" ht="59.25" customHeight="1" x14ac:dyDescent="0.25">
      <c r="A289" s="19" t="s">
        <v>398</v>
      </c>
      <c r="B289" s="145"/>
      <c r="C289" s="145"/>
      <c r="D289" s="145"/>
      <c r="E289" s="151"/>
      <c r="F289" s="148"/>
      <c r="G289" s="45">
        <v>505443.66000000003</v>
      </c>
      <c r="H289" s="86" t="s">
        <v>75</v>
      </c>
      <c r="I289" s="22"/>
      <c r="J289" s="22"/>
      <c r="K289" s="89" t="s">
        <v>111</v>
      </c>
    </row>
    <row r="290" spans="1:11" s="27" customFormat="1" ht="57.6" customHeight="1" x14ac:dyDescent="0.25">
      <c r="A290" s="19" t="s">
        <v>399</v>
      </c>
      <c r="B290" s="145"/>
      <c r="C290" s="145"/>
      <c r="D290" s="145"/>
      <c r="E290" s="151"/>
      <c r="F290" s="148"/>
      <c r="G290" s="11">
        <f>85076+81101+86360</f>
        <v>252537</v>
      </c>
      <c r="H290" s="20"/>
      <c r="I290" s="22"/>
      <c r="J290" s="22"/>
      <c r="K290" s="51" t="s">
        <v>508</v>
      </c>
    </row>
    <row r="291" spans="1:11" s="27" customFormat="1" ht="48.6" customHeight="1" x14ac:dyDescent="0.25">
      <c r="A291" s="19" t="s">
        <v>400</v>
      </c>
      <c r="B291" s="145"/>
      <c r="C291" s="145"/>
      <c r="D291" s="145"/>
      <c r="E291" s="151"/>
      <c r="F291" s="148"/>
      <c r="G291" s="57">
        <v>10934</v>
      </c>
      <c r="H291" s="20"/>
      <c r="I291" s="22"/>
      <c r="J291" s="22"/>
      <c r="K291" s="16" t="s">
        <v>726</v>
      </c>
    </row>
    <row r="292" spans="1:11" s="27" customFormat="1" ht="47.25" customHeight="1" x14ac:dyDescent="0.25">
      <c r="A292" s="19" t="s">
        <v>401</v>
      </c>
      <c r="B292" s="145"/>
      <c r="C292" s="145"/>
      <c r="D292" s="145"/>
      <c r="E292" s="151"/>
      <c r="F292" s="148"/>
      <c r="G292" s="11">
        <v>1067</v>
      </c>
      <c r="H292" s="20"/>
      <c r="I292" s="22"/>
      <c r="J292" s="22"/>
      <c r="K292" s="67" t="s">
        <v>739</v>
      </c>
    </row>
    <row r="293" spans="1:11" s="27" customFormat="1" ht="54" customHeight="1" x14ac:dyDescent="0.25">
      <c r="A293" s="19" t="s">
        <v>402</v>
      </c>
      <c r="B293" s="145"/>
      <c r="C293" s="145"/>
      <c r="D293" s="145"/>
      <c r="E293" s="151"/>
      <c r="F293" s="148"/>
      <c r="G293" s="11">
        <v>186</v>
      </c>
      <c r="H293" s="20"/>
      <c r="I293" s="22"/>
      <c r="J293" s="22"/>
      <c r="K293" s="67" t="s">
        <v>741</v>
      </c>
    </row>
    <row r="294" spans="1:11" s="27" customFormat="1" ht="56.25" customHeight="1" thickBot="1" x14ac:dyDescent="0.3">
      <c r="A294" s="19" t="s">
        <v>403</v>
      </c>
      <c r="B294" s="146"/>
      <c r="C294" s="146"/>
      <c r="D294" s="146"/>
      <c r="E294" s="152"/>
      <c r="F294" s="149"/>
      <c r="G294" s="11">
        <v>329</v>
      </c>
      <c r="H294" s="20"/>
      <c r="I294" s="22"/>
      <c r="J294" s="22"/>
      <c r="K294" s="67" t="s">
        <v>577</v>
      </c>
    </row>
    <row r="295" spans="1:11" s="27" customFormat="1" ht="41.4" x14ac:dyDescent="0.25">
      <c r="A295" s="188" t="s">
        <v>575</v>
      </c>
      <c r="B295" s="144" t="s">
        <v>328</v>
      </c>
      <c r="C295" s="147" t="s">
        <v>329</v>
      </c>
      <c r="D295" s="144" t="s">
        <v>171</v>
      </c>
      <c r="E295" s="156" t="s">
        <v>330</v>
      </c>
      <c r="F295" s="159">
        <v>206004</v>
      </c>
      <c r="G295" s="110">
        <f>35935.37</f>
        <v>35935.370000000003</v>
      </c>
      <c r="H295" s="111"/>
      <c r="I295" s="111"/>
      <c r="J295" s="111"/>
      <c r="K295" s="111" t="s">
        <v>563</v>
      </c>
    </row>
    <row r="296" spans="1:11" s="27" customFormat="1" ht="41.4" x14ac:dyDescent="0.25">
      <c r="A296" s="189"/>
      <c r="B296" s="145"/>
      <c r="C296" s="148"/>
      <c r="D296" s="145"/>
      <c r="E296" s="157"/>
      <c r="F296" s="160"/>
      <c r="G296" s="11">
        <f>309.79</f>
        <v>309.79000000000002</v>
      </c>
      <c r="H296" s="112" t="s">
        <v>562</v>
      </c>
      <c r="I296" s="112">
        <v>1.1368637230453278</v>
      </c>
      <c r="J296" s="112">
        <v>272.68</v>
      </c>
      <c r="K296" s="112" t="s">
        <v>74</v>
      </c>
    </row>
    <row r="297" spans="1:11" s="27" customFormat="1" ht="41.4" x14ac:dyDescent="0.25">
      <c r="A297" s="189"/>
      <c r="B297" s="145"/>
      <c r="C297" s="148"/>
      <c r="D297" s="145"/>
      <c r="E297" s="157"/>
      <c r="F297" s="160"/>
      <c r="G297" s="11">
        <v>27200.9</v>
      </c>
      <c r="H297" s="112"/>
      <c r="I297" s="112"/>
      <c r="J297" s="112"/>
      <c r="K297" s="112" t="s">
        <v>563</v>
      </c>
    </row>
    <row r="298" spans="1:11" s="27" customFormat="1" ht="42" thickBot="1" x14ac:dyDescent="0.3">
      <c r="A298" s="190"/>
      <c r="B298" s="146"/>
      <c r="C298" s="149"/>
      <c r="D298" s="146"/>
      <c r="E298" s="158"/>
      <c r="F298" s="161"/>
      <c r="G298" s="113">
        <v>404.47</v>
      </c>
      <c r="H298" s="114" t="s">
        <v>562</v>
      </c>
      <c r="I298" s="114">
        <f>G298/J298</f>
        <v>1.2570940170940172</v>
      </c>
      <c r="J298" s="114">
        <v>321.75</v>
      </c>
      <c r="K298" s="114" t="s">
        <v>74</v>
      </c>
    </row>
    <row r="299" spans="1:11" s="27" customFormat="1" ht="60" customHeight="1" x14ac:dyDescent="0.25">
      <c r="A299" s="7" t="s">
        <v>334</v>
      </c>
      <c r="B299" s="144" t="s">
        <v>333</v>
      </c>
      <c r="C299" s="144" t="s">
        <v>331</v>
      </c>
      <c r="D299" s="144" t="s">
        <v>171</v>
      </c>
      <c r="E299" s="156" t="s">
        <v>332</v>
      </c>
      <c r="F299" s="57">
        <v>1928597</v>
      </c>
      <c r="G299" s="11">
        <v>1928596.21</v>
      </c>
      <c r="H299" s="20" t="s">
        <v>75</v>
      </c>
      <c r="I299" s="22"/>
      <c r="J299" s="22"/>
      <c r="K299" s="67" t="s">
        <v>337</v>
      </c>
    </row>
    <row r="300" spans="1:11" s="27" customFormat="1" ht="60" customHeight="1" x14ac:dyDescent="0.25">
      <c r="A300" s="7" t="s">
        <v>335</v>
      </c>
      <c r="B300" s="145"/>
      <c r="C300" s="145"/>
      <c r="D300" s="145"/>
      <c r="E300" s="157"/>
      <c r="F300" s="57">
        <v>108281</v>
      </c>
      <c r="G300" s="11">
        <v>108280.62</v>
      </c>
      <c r="H300" s="20"/>
      <c r="I300" s="22"/>
      <c r="J300" s="22"/>
      <c r="K300" s="67" t="s">
        <v>336</v>
      </c>
    </row>
    <row r="301" spans="1:11" s="27" customFormat="1" ht="157.5" customHeight="1" x14ac:dyDescent="0.25">
      <c r="A301" s="7" t="s">
        <v>338</v>
      </c>
      <c r="B301" s="145"/>
      <c r="C301" s="145"/>
      <c r="D301" s="145"/>
      <c r="E301" s="157"/>
      <c r="F301" s="57">
        <v>220593</v>
      </c>
      <c r="G301" s="11">
        <v>220592</v>
      </c>
      <c r="H301" s="20"/>
      <c r="I301" s="22"/>
      <c r="J301" s="22"/>
      <c r="K301" s="67" t="s">
        <v>375</v>
      </c>
    </row>
    <row r="302" spans="1:11" s="27" customFormat="1" ht="60" customHeight="1" x14ac:dyDescent="0.25">
      <c r="A302" s="7" t="s">
        <v>339</v>
      </c>
      <c r="B302" s="145"/>
      <c r="C302" s="145"/>
      <c r="D302" s="145"/>
      <c r="E302" s="157"/>
      <c r="F302" s="57">
        <v>143028</v>
      </c>
      <c r="G302" s="11">
        <v>143028</v>
      </c>
      <c r="H302" s="20"/>
      <c r="I302" s="22"/>
      <c r="J302" s="22"/>
      <c r="K302" s="67" t="s">
        <v>726</v>
      </c>
    </row>
    <row r="303" spans="1:11" s="27" customFormat="1" ht="47.4" customHeight="1" x14ac:dyDescent="0.25">
      <c r="A303" s="7" t="s">
        <v>340</v>
      </c>
      <c r="B303" s="146"/>
      <c r="C303" s="146"/>
      <c r="D303" s="146"/>
      <c r="E303" s="158"/>
      <c r="F303" s="57">
        <v>3970</v>
      </c>
      <c r="G303" s="11">
        <v>3969</v>
      </c>
      <c r="H303" s="20"/>
      <c r="I303" s="22"/>
      <c r="J303" s="22"/>
      <c r="K303" s="67" t="s">
        <v>421</v>
      </c>
    </row>
    <row r="304" spans="1:11" s="27" customFormat="1" ht="60" customHeight="1" x14ac:dyDescent="0.25">
      <c r="A304" s="19" t="s">
        <v>347</v>
      </c>
      <c r="B304" s="154" t="s">
        <v>333</v>
      </c>
      <c r="C304" s="154" t="s">
        <v>350</v>
      </c>
      <c r="D304" s="154" t="s">
        <v>171</v>
      </c>
      <c r="E304" s="155" t="s">
        <v>351</v>
      </c>
      <c r="F304" s="153">
        <v>1920454</v>
      </c>
      <c r="G304" s="11"/>
      <c r="H304" s="20"/>
      <c r="I304" s="22"/>
      <c r="J304" s="22"/>
      <c r="K304" s="67"/>
    </row>
    <row r="305" spans="1:11" s="27" customFormat="1" ht="19.95" customHeight="1" x14ac:dyDescent="0.25">
      <c r="A305" s="19" t="s">
        <v>283</v>
      </c>
      <c r="B305" s="154"/>
      <c r="C305" s="154"/>
      <c r="D305" s="154"/>
      <c r="E305" s="155"/>
      <c r="F305" s="153"/>
      <c r="G305" s="11">
        <v>110837.58</v>
      </c>
      <c r="H305" s="20" t="s">
        <v>75</v>
      </c>
      <c r="I305" s="22"/>
      <c r="J305" s="22"/>
      <c r="K305" s="20" t="s">
        <v>81</v>
      </c>
    </row>
    <row r="306" spans="1:11" s="27" customFormat="1" ht="21" customHeight="1" x14ac:dyDescent="0.25">
      <c r="A306" s="19" t="s">
        <v>284</v>
      </c>
      <c r="B306" s="154"/>
      <c r="C306" s="154"/>
      <c r="D306" s="154"/>
      <c r="E306" s="155"/>
      <c r="F306" s="153"/>
      <c r="G306" s="11">
        <v>1993</v>
      </c>
      <c r="H306" s="20" t="s">
        <v>75</v>
      </c>
      <c r="I306" s="22"/>
      <c r="J306" s="22"/>
      <c r="K306" s="20" t="s">
        <v>81</v>
      </c>
    </row>
    <row r="307" spans="1:11" s="27" customFormat="1" ht="19.2" customHeight="1" x14ac:dyDescent="0.25">
      <c r="A307" s="19" t="s">
        <v>285</v>
      </c>
      <c r="B307" s="154"/>
      <c r="C307" s="154"/>
      <c r="D307" s="154"/>
      <c r="E307" s="155"/>
      <c r="F307" s="153"/>
      <c r="G307" s="11">
        <v>22125.41</v>
      </c>
      <c r="H307" s="20" t="s">
        <v>75</v>
      </c>
      <c r="I307" s="22"/>
      <c r="J307" s="22"/>
      <c r="K307" s="20" t="s">
        <v>81</v>
      </c>
    </row>
    <row r="308" spans="1:11" s="27" customFormat="1" ht="32.4" customHeight="1" x14ac:dyDescent="0.25">
      <c r="A308" s="19" t="s">
        <v>286</v>
      </c>
      <c r="B308" s="154"/>
      <c r="C308" s="154"/>
      <c r="D308" s="154"/>
      <c r="E308" s="155"/>
      <c r="F308" s="153"/>
      <c r="G308" s="11">
        <v>746.1</v>
      </c>
      <c r="H308" s="20" t="s">
        <v>75</v>
      </c>
      <c r="I308" s="22"/>
      <c r="J308" s="22"/>
      <c r="K308" s="20" t="s">
        <v>81</v>
      </c>
    </row>
    <row r="309" spans="1:11" s="27" customFormat="1" ht="22.2" customHeight="1" x14ac:dyDescent="0.25">
      <c r="A309" s="19" t="s">
        <v>263</v>
      </c>
      <c r="B309" s="154"/>
      <c r="C309" s="154"/>
      <c r="D309" s="154"/>
      <c r="E309" s="155"/>
      <c r="F309" s="153"/>
      <c r="G309" s="11">
        <v>4207.84</v>
      </c>
      <c r="H309" s="20" t="s">
        <v>75</v>
      </c>
      <c r="I309" s="22"/>
      <c r="J309" s="22"/>
      <c r="K309" s="20" t="s">
        <v>81</v>
      </c>
    </row>
    <row r="310" spans="1:11" s="27" customFormat="1" ht="22.2" customHeight="1" x14ac:dyDescent="0.25">
      <c r="A310" s="19" t="s">
        <v>287</v>
      </c>
      <c r="B310" s="154"/>
      <c r="C310" s="154"/>
      <c r="D310" s="154"/>
      <c r="E310" s="155"/>
      <c r="F310" s="153"/>
      <c r="G310" s="11">
        <v>713222.9</v>
      </c>
      <c r="H310" s="20"/>
      <c r="I310" s="22"/>
      <c r="J310" s="22"/>
      <c r="K310" s="20" t="s">
        <v>81</v>
      </c>
    </row>
    <row r="311" spans="1:11" s="27" customFormat="1" ht="22.2" customHeight="1" x14ac:dyDescent="0.25">
      <c r="A311" s="19" t="s">
        <v>288</v>
      </c>
      <c r="B311" s="154"/>
      <c r="C311" s="154"/>
      <c r="D311" s="154"/>
      <c r="E311" s="155"/>
      <c r="F311" s="153"/>
      <c r="G311" s="11">
        <v>35925.920000000006</v>
      </c>
      <c r="H311" s="20"/>
      <c r="I311" s="22"/>
      <c r="J311" s="22"/>
      <c r="K311" s="20" t="s">
        <v>81</v>
      </c>
    </row>
    <row r="312" spans="1:11" s="27" customFormat="1" ht="21.6" customHeight="1" x14ac:dyDescent="0.25">
      <c r="A312" s="19" t="s">
        <v>265</v>
      </c>
      <c r="B312" s="154"/>
      <c r="C312" s="154"/>
      <c r="D312" s="154"/>
      <c r="E312" s="155"/>
      <c r="F312" s="153"/>
      <c r="G312" s="11">
        <v>269501.65000000002</v>
      </c>
      <c r="H312" s="20"/>
      <c r="I312" s="22"/>
      <c r="J312" s="22"/>
      <c r="K312" s="20" t="s">
        <v>81</v>
      </c>
    </row>
    <row r="313" spans="1:11" s="27" customFormat="1" ht="37.200000000000003" customHeight="1" x14ac:dyDescent="0.25">
      <c r="A313" s="19" t="s">
        <v>289</v>
      </c>
      <c r="B313" s="154"/>
      <c r="C313" s="154"/>
      <c r="D313" s="154"/>
      <c r="E313" s="155"/>
      <c r="F313" s="153"/>
      <c r="G313" s="11">
        <v>188985.25</v>
      </c>
      <c r="H313" s="20"/>
      <c r="I313" s="22"/>
      <c r="J313" s="22"/>
      <c r="K313" s="20" t="s">
        <v>81</v>
      </c>
    </row>
    <row r="314" spans="1:11" s="27" customFormat="1" ht="26.4" customHeight="1" x14ac:dyDescent="0.25">
      <c r="A314" s="19" t="s">
        <v>290</v>
      </c>
      <c r="B314" s="154"/>
      <c r="C314" s="154"/>
      <c r="D314" s="154"/>
      <c r="E314" s="155"/>
      <c r="F314" s="153"/>
      <c r="G314" s="11">
        <v>559780.64999999991</v>
      </c>
      <c r="H314" s="20"/>
      <c r="I314" s="22"/>
      <c r="J314" s="22"/>
      <c r="K314" s="20" t="s">
        <v>81</v>
      </c>
    </row>
    <row r="315" spans="1:11" s="27" customFormat="1" ht="24.6" customHeight="1" x14ac:dyDescent="0.25">
      <c r="A315" s="19" t="s">
        <v>291</v>
      </c>
      <c r="B315" s="154"/>
      <c r="C315" s="154"/>
      <c r="D315" s="154"/>
      <c r="E315" s="155"/>
      <c r="F315" s="153"/>
      <c r="G315" s="11">
        <v>13124.43</v>
      </c>
      <c r="H315" s="20"/>
      <c r="I315" s="22"/>
      <c r="J315" s="22"/>
      <c r="K315" s="20" t="s">
        <v>81</v>
      </c>
    </row>
    <row r="316" spans="1:11" s="27" customFormat="1" ht="37.200000000000003" customHeight="1" x14ac:dyDescent="0.25">
      <c r="A316" s="19" t="s">
        <v>348</v>
      </c>
      <c r="B316" s="154"/>
      <c r="C316" s="154"/>
      <c r="D316" s="154"/>
      <c r="E316" s="155"/>
      <c r="F316" s="153">
        <v>729384</v>
      </c>
      <c r="G316" s="11"/>
      <c r="H316" s="20"/>
      <c r="I316" s="22"/>
      <c r="J316" s="22"/>
      <c r="K316" s="67"/>
    </row>
    <row r="317" spans="1:11" s="27" customFormat="1" ht="29.4" customHeight="1" x14ac:dyDescent="0.25">
      <c r="A317" s="19" t="s">
        <v>390</v>
      </c>
      <c r="B317" s="154"/>
      <c r="C317" s="154"/>
      <c r="D317" s="154"/>
      <c r="E317" s="155"/>
      <c r="F317" s="153"/>
      <c r="G317" s="45">
        <v>696800.36</v>
      </c>
      <c r="H317" s="94" t="s">
        <v>75</v>
      </c>
      <c r="I317" s="22"/>
      <c r="J317" s="22"/>
      <c r="K317" s="20" t="s">
        <v>75</v>
      </c>
    </row>
    <row r="318" spans="1:11" s="27" customFormat="1" ht="23.4" customHeight="1" x14ac:dyDescent="0.25">
      <c r="A318" s="19" t="s">
        <v>293</v>
      </c>
      <c r="B318" s="154"/>
      <c r="C318" s="154"/>
      <c r="D318" s="154"/>
      <c r="E318" s="155"/>
      <c r="F318" s="153"/>
      <c r="G318" s="11">
        <v>8045.7000000000007</v>
      </c>
      <c r="H318" s="94" t="s">
        <v>75</v>
      </c>
      <c r="I318" s="22"/>
      <c r="J318" s="22"/>
      <c r="K318" s="20" t="s">
        <v>81</v>
      </c>
    </row>
    <row r="319" spans="1:11" s="27" customFormat="1" ht="37.200000000000003" customHeight="1" x14ac:dyDescent="0.25">
      <c r="A319" s="19" t="s">
        <v>294</v>
      </c>
      <c r="B319" s="154"/>
      <c r="C319" s="154"/>
      <c r="D319" s="154"/>
      <c r="E319" s="155"/>
      <c r="F319" s="153"/>
      <c r="G319" s="45">
        <v>3924.3899999999994</v>
      </c>
      <c r="H319" s="94" t="s">
        <v>75</v>
      </c>
      <c r="I319" s="22"/>
      <c r="J319" s="22"/>
      <c r="K319" s="20" t="s">
        <v>81</v>
      </c>
    </row>
    <row r="320" spans="1:11" s="27" customFormat="1" ht="34.950000000000003" customHeight="1" x14ac:dyDescent="0.25">
      <c r="A320" s="19" t="s">
        <v>295</v>
      </c>
      <c r="B320" s="154"/>
      <c r="C320" s="154"/>
      <c r="D320" s="154"/>
      <c r="E320" s="155"/>
      <c r="F320" s="153"/>
      <c r="G320" s="11">
        <f>20727.97-117</f>
        <v>20610.97</v>
      </c>
      <c r="H320" s="94" t="s">
        <v>75</v>
      </c>
      <c r="I320" s="22"/>
      <c r="J320" s="22"/>
      <c r="K320" s="20" t="s">
        <v>81</v>
      </c>
    </row>
    <row r="321" spans="1:11" s="27" customFormat="1" ht="35.4" customHeight="1" x14ac:dyDescent="0.25">
      <c r="A321" s="19" t="s">
        <v>349</v>
      </c>
      <c r="B321" s="154"/>
      <c r="C321" s="154"/>
      <c r="D321" s="154"/>
      <c r="E321" s="155"/>
      <c r="F321" s="153">
        <v>163056</v>
      </c>
      <c r="G321" s="11"/>
      <c r="H321" s="20"/>
      <c r="I321" s="22"/>
      <c r="J321" s="22"/>
      <c r="K321" s="67"/>
    </row>
    <row r="322" spans="1:11" s="27" customFormat="1" ht="34.200000000000003" customHeight="1" x14ac:dyDescent="0.25">
      <c r="A322" s="19" t="s">
        <v>297</v>
      </c>
      <c r="B322" s="154"/>
      <c r="C322" s="154"/>
      <c r="D322" s="154"/>
      <c r="E322" s="155"/>
      <c r="F322" s="153"/>
      <c r="G322" s="11">
        <v>25516.62</v>
      </c>
      <c r="H322" s="94" t="s">
        <v>75</v>
      </c>
      <c r="I322" s="22"/>
      <c r="J322" s="22"/>
      <c r="K322" s="20" t="s">
        <v>81</v>
      </c>
    </row>
    <row r="323" spans="1:11" s="27" customFormat="1" ht="39" customHeight="1" x14ac:dyDescent="0.25">
      <c r="A323" s="19" t="s">
        <v>298</v>
      </c>
      <c r="B323" s="154"/>
      <c r="C323" s="154"/>
      <c r="D323" s="154"/>
      <c r="E323" s="155"/>
      <c r="F323" s="153"/>
      <c r="G323" s="11">
        <v>19641.61</v>
      </c>
      <c r="H323" s="94" t="s">
        <v>75</v>
      </c>
      <c r="I323" s="22"/>
      <c r="J323" s="22"/>
      <c r="K323" s="20" t="s">
        <v>81</v>
      </c>
    </row>
    <row r="324" spans="1:11" s="27" customFormat="1" ht="38.25" customHeight="1" x14ac:dyDescent="0.25">
      <c r="A324" s="19" t="s">
        <v>299</v>
      </c>
      <c r="B324" s="154"/>
      <c r="C324" s="154"/>
      <c r="D324" s="154"/>
      <c r="E324" s="155"/>
      <c r="F324" s="153"/>
      <c r="G324" s="11">
        <v>36988.36</v>
      </c>
      <c r="H324" s="94" t="s">
        <v>75</v>
      </c>
      <c r="I324" s="22"/>
      <c r="J324" s="22"/>
      <c r="K324" s="20" t="s">
        <v>81</v>
      </c>
    </row>
    <row r="325" spans="1:11" s="27" customFormat="1" ht="33.6" customHeight="1" x14ac:dyDescent="0.25">
      <c r="A325" s="19" t="s">
        <v>300</v>
      </c>
      <c r="B325" s="154"/>
      <c r="C325" s="154"/>
      <c r="D325" s="154"/>
      <c r="E325" s="155"/>
      <c r="F325" s="153"/>
      <c r="G325" s="11">
        <v>6013.28</v>
      </c>
      <c r="H325" s="94" t="s">
        <v>75</v>
      </c>
      <c r="I325" s="22"/>
      <c r="J325" s="22"/>
      <c r="K325" s="20" t="s">
        <v>81</v>
      </c>
    </row>
    <row r="326" spans="1:11" s="27" customFormat="1" ht="38.4" customHeight="1" x14ac:dyDescent="0.25">
      <c r="A326" s="19" t="s">
        <v>301</v>
      </c>
      <c r="B326" s="154"/>
      <c r="C326" s="154"/>
      <c r="D326" s="154"/>
      <c r="E326" s="155"/>
      <c r="F326" s="153"/>
      <c r="G326" s="45">
        <v>7792.99</v>
      </c>
      <c r="H326" s="103" t="s">
        <v>75</v>
      </c>
      <c r="I326" s="22"/>
      <c r="J326" s="22"/>
      <c r="K326" s="20" t="s">
        <v>81</v>
      </c>
    </row>
    <row r="327" spans="1:11" s="27" customFormat="1" ht="25.2" customHeight="1" x14ac:dyDescent="0.25">
      <c r="A327" s="19" t="s">
        <v>302</v>
      </c>
      <c r="B327" s="154"/>
      <c r="C327" s="154"/>
      <c r="D327" s="154"/>
      <c r="E327" s="155"/>
      <c r="F327" s="153"/>
      <c r="G327" s="11">
        <v>62807.44</v>
      </c>
      <c r="H327" s="94" t="s">
        <v>75</v>
      </c>
      <c r="I327" s="22"/>
      <c r="J327" s="22"/>
      <c r="K327" s="20" t="s">
        <v>81</v>
      </c>
    </row>
    <row r="328" spans="1:11" s="27" customFormat="1" ht="20.399999999999999" customHeight="1" x14ac:dyDescent="0.25">
      <c r="A328" s="19" t="s">
        <v>303</v>
      </c>
      <c r="B328" s="154"/>
      <c r="C328" s="154"/>
      <c r="D328" s="154"/>
      <c r="E328" s="155"/>
      <c r="F328" s="153"/>
      <c r="G328" s="11">
        <v>3805.04</v>
      </c>
      <c r="H328" s="94" t="s">
        <v>75</v>
      </c>
      <c r="I328" s="22"/>
      <c r="J328" s="22"/>
      <c r="K328" s="20" t="s">
        <v>81</v>
      </c>
    </row>
    <row r="329" spans="1:11" s="27" customFormat="1" ht="22.2" customHeight="1" x14ac:dyDescent="0.25">
      <c r="A329" s="19" t="s">
        <v>304</v>
      </c>
      <c r="B329" s="154"/>
      <c r="C329" s="154"/>
      <c r="D329" s="154"/>
      <c r="E329" s="155"/>
      <c r="F329" s="153"/>
      <c r="G329" s="11">
        <v>484.76</v>
      </c>
      <c r="H329" s="94" t="s">
        <v>75</v>
      </c>
      <c r="I329" s="22"/>
      <c r="J329" s="22"/>
      <c r="K329" s="20" t="s">
        <v>81</v>
      </c>
    </row>
    <row r="330" spans="1:11" s="27" customFormat="1" ht="70.2" customHeight="1" x14ac:dyDescent="0.25">
      <c r="A330" s="19" t="s">
        <v>609</v>
      </c>
      <c r="B330" s="115" t="s">
        <v>607</v>
      </c>
      <c r="C330" s="51" t="s">
        <v>606</v>
      </c>
      <c r="D330" s="51" t="s">
        <v>171</v>
      </c>
      <c r="E330" s="63" t="s">
        <v>608</v>
      </c>
      <c r="F330" s="57">
        <v>1320868</v>
      </c>
      <c r="G330" s="116">
        <v>1154694</v>
      </c>
      <c r="H330" s="94"/>
      <c r="I330" s="22"/>
      <c r="J330" s="22"/>
      <c r="K330" s="20"/>
    </row>
    <row r="331" spans="1:11" s="27" customFormat="1" ht="102.75" customHeight="1" x14ac:dyDescent="0.25">
      <c r="A331" s="19" t="s">
        <v>435</v>
      </c>
      <c r="B331" s="51" t="s">
        <v>434</v>
      </c>
      <c r="C331" s="51" t="s">
        <v>433</v>
      </c>
      <c r="D331" s="51" t="s">
        <v>171</v>
      </c>
      <c r="E331" s="63" t="s">
        <v>438</v>
      </c>
      <c r="F331" s="57">
        <v>11971</v>
      </c>
      <c r="G331" s="45">
        <v>3805.98</v>
      </c>
      <c r="H331" s="103" t="s">
        <v>436</v>
      </c>
      <c r="I331" s="103"/>
      <c r="J331" s="103" t="s">
        <v>437</v>
      </c>
      <c r="K331" s="103" t="s">
        <v>81</v>
      </c>
    </row>
    <row r="332" spans="1:11" s="27" customFormat="1" ht="118.5" customHeight="1" x14ac:dyDescent="0.25">
      <c r="A332" s="19" t="s">
        <v>424</v>
      </c>
      <c r="B332" s="144" t="s">
        <v>344</v>
      </c>
      <c r="C332" s="144" t="s">
        <v>423</v>
      </c>
      <c r="D332" s="144" t="s">
        <v>16</v>
      </c>
      <c r="E332" s="156" t="s">
        <v>428</v>
      </c>
      <c r="F332" s="57">
        <v>1211170</v>
      </c>
      <c r="G332" s="117">
        <v>1211170</v>
      </c>
      <c r="H332" s="20"/>
      <c r="I332" s="22"/>
      <c r="J332" s="22"/>
      <c r="K332" s="20" t="s">
        <v>429</v>
      </c>
    </row>
    <row r="333" spans="1:11" s="27" customFormat="1" ht="120" customHeight="1" x14ac:dyDescent="0.25">
      <c r="A333" s="19" t="s">
        <v>425</v>
      </c>
      <c r="B333" s="145"/>
      <c r="C333" s="145"/>
      <c r="D333" s="145"/>
      <c r="E333" s="157"/>
      <c r="F333" s="57">
        <v>1225900</v>
      </c>
      <c r="G333" s="11">
        <v>1225900</v>
      </c>
      <c r="H333" s="20"/>
      <c r="I333" s="22"/>
      <c r="J333" s="22"/>
      <c r="K333" s="20" t="s">
        <v>24</v>
      </c>
    </row>
    <row r="334" spans="1:11" s="27" customFormat="1" ht="125.25" customHeight="1" x14ac:dyDescent="0.25">
      <c r="A334" s="19" t="s">
        <v>426</v>
      </c>
      <c r="B334" s="145"/>
      <c r="C334" s="145"/>
      <c r="D334" s="145"/>
      <c r="E334" s="157"/>
      <c r="F334" s="57">
        <v>417919</v>
      </c>
      <c r="G334" s="11">
        <v>417919</v>
      </c>
      <c r="H334" s="20"/>
      <c r="I334" s="22"/>
      <c r="J334" s="22"/>
      <c r="K334" s="20" t="s">
        <v>430</v>
      </c>
    </row>
    <row r="335" spans="1:11" s="27" customFormat="1" ht="126" customHeight="1" x14ac:dyDescent="0.25">
      <c r="A335" s="19" t="s">
        <v>427</v>
      </c>
      <c r="B335" s="146"/>
      <c r="C335" s="146"/>
      <c r="D335" s="146"/>
      <c r="E335" s="158"/>
      <c r="F335" s="57">
        <v>500000</v>
      </c>
      <c r="G335" s="11">
        <v>500000</v>
      </c>
      <c r="H335" s="20"/>
      <c r="I335" s="22"/>
      <c r="J335" s="22"/>
      <c r="K335" s="20" t="s">
        <v>430</v>
      </c>
    </row>
    <row r="336" spans="1:11" s="27" customFormat="1" ht="73.95" customHeight="1" x14ac:dyDescent="0.25">
      <c r="A336" s="7" t="s">
        <v>343</v>
      </c>
      <c r="B336" s="62" t="s">
        <v>344</v>
      </c>
      <c r="C336" s="62" t="s">
        <v>342</v>
      </c>
      <c r="D336" s="62" t="s">
        <v>171</v>
      </c>
      <c r="E336" s="64" t="s">
        <v>345</v>
      </c>
      <c r="F336" s="57">
        <v>1758446</v>
      </c>
      <c r="G336" s="45">
        <v>1100000</v>
      </c>
      <c r="H336" s="86" t="s">
        <v>346</v>
      </c>
      <c r="I336" s="22"/>
      <c r="J336" s="22"/>
      <c r="K336" s="67" t="s">
        <v>346</v>
      </c>
    </row>
    <row r="337" spans="1:11" s="27" customFormat="1" ht="226.8" customHeight="1" x14ac:dyDescent="0.25">
      <c r="A337" s="7" t="s">
        <v>758</v>
      </c>
      <c r="B337" s="51" t="s">
        <v>754</v>
      </c>
      <c r="C337" s="51" t="s">
        <v>755</v>
      </c>
      <c r="D337" s="51" t="s">
        <v>756</v>
      </c>
      <c r="E337" s="54" t="s">
        <v>757</v>
      </c>
      <c r="F337" s="49">
        <v>254411</v>
      </c>
      <c r="G337" s="45">
        <v>254411</v>
      </c>
      <c r="H337" s="86"/>
      <c r="I337" s="22"/>
      <c r="J337" s="22"/>
      <c r="K337" s="67" t="s">
        <v>442</v>
      </c>
    </row>
    <row r="338" spans="1:11" s="27" customFormat="1" ht="37.200000000000003" customHeight="1" x14ac:dyDescent="0.25">
      <c r="A338" s="28" t="s">
        <v>610</v>
      </c>
      <c r="B338" s="144" t="s">
        <v>491</v>
      </c>
      <c r="C338" s="144" t="s">
        <v>616</v>
      </c>
      <c r="D338" s="144" t="s">
        <v>171</v>
      </c>
      <c r="E338" s="150" t="s">
        <v>617</v>
      </c>
      <c r="F338" s="147">
        <v>1673033</v>
      </c>
      <c r="G338" s="43"/>
      <c r="H338" s="31"/>
      <c r="I338" s="22"/>
      <c r="J338" s="22"/>
      <c r="K338" s="30"/>
    </row>
    <row r="339" spans="1:11" s="27" customFormat="1" x14ac:dyDescent="0.25">
      <c r="A339" s="118" t="s">
        <v>283</v>
      </c>
      <c r="B339" s="145"/>
      <c r="C339" s="145"/>
      <c r="D339" s="145"/>
      <c r="E339" s="151"/>
      <c r="F339" s="148"/>
      <c r="G339" s="44">
        <v>92528.56</v>
      </c>
      <c r="H339" s="33" t="s">
        <v>75</v>
      </c>
      <c r="I339" s="22"/>
      <c r="J339" s="22"/>
      <c r="K339" s="33" t="s">
        <v>81</v>
      </c>
    </row>
    <row r="340" spans="1:11" s="27" customFormat="1" x14ac:dyDescent="0.25">
      <c r="A340" s="118" t="s">
        <v>284</v>
      </c>
      <c r="B340" s="145"/>
      <c r="C340" s="145"/>
      <c r="D340" s="145"/>
      <c r="E340" s="151"/>
      <c r="F340" s="148"/>
      <c r="G340" s="44">
        <v>205</v>
      </c>
      <c r="H340" s="33" t="s">
        <v>75</v>
      </c>
      <c r="I340" s="22"/>
      <c r="J340" s="22"/>
      <c r="K340" s="33" t="s">
        <v>81</v>
      </c>
    </row>
    <row r="341" spans="1:11" s="27" customFormat="1" x14ac:dyDescent="0.25">
      <c r="A341" s="118" t="s">
        <v>285</v>
      </c>
      <c r="B341" s="145"/>
      <c r="C341" s="145"/>
      <c r="D341" s="145"/>
      <c r="E341" s="151"/>
      <c r="F341" s="148"/>
      <c r="G341" s="44">
        <v>2204.9499999999998</v>
      </c>
      <c r="H341" s="33" t="s">
        <v>75</v>
      </c>
      <c r="I341" s="22"/>
      <c r="J341" s="22"/>
      <c r="K341" s="33" t="s">
        <v>81</v>
      </c>
    </row>
    <row r="342" spans="1:11" s="27" customFormat="1" ht="26.4" x14ac:dyDescent="0.25">
      <c r="A342" s="118" t="s">
        <v>286</v>
      </c>
      <c r="B342" s="145"/>
      <c r="C342" s="145"/>
      <c r="D342" s="145"/>
      <c r="E342" s="151"/>
      <c r="F342" s="148"/>
      <c r="G342" s="44">
        <v>41.82</v>
      </c>
      <c r="H342" s="33" t="s">
        <v>75</v>
      </c>
      <c r="I342" s="22"/>
      <c r="J342" s="22"/>
      <c r="K342" s="33" t="s">
        <v>81</v>
      </c>
    </row>
    <row r="343" spans="1:11" s="27" customFormat="1" x14ac:dyDescent="0.25">
      <c r="A343" s="118" t="s">
        <v>263</v>
      </c>
      <c r="B343" s="145"/>
      <c r="C343" s="145"/>
      <c r="D343" s="145"/>
      <c r="E343" s="151"/>
      <c r="F343" s="148"/>
      <c r="G343" s="44">
        <v>1794.52</v>
      </c>
      <c r="H343" s="33" t="s">
        <v>75</v>
      </c>
      <c r="I343" s="22"/>
      <c r="J343" s="22"/>
      <c r="K343" s="33" t="s">
        <v>81</v>
      </c>
    </row>
    <row r="344" spans="1:11" s="27" customFormat="1" x14ac:dyDescent="0.25">
      <c r="A344" s="118" t="s">
        <v>287</v>
      </c>
      <c r="B344" s="145"/>
      <c r="C344" s="145"/>
      <c r="D344" s="145"/>
      <c r="E344" s="151"/>
      <c r="F344" s="148"/>
      <c r="G344" s="44">
        <v>665365.98</v>
      </c>
      <c r="H344" s="33" t="s">
        <v>75</v>
      </c>
      <c r="I344" s="22"/>
      <c r="J344" s="22"/>
      <c r="K344" s="33" t="s">
        <v>81</v>
      </c>
    </row>
    <row r="345" spans="1:11" s="27" customFormat="1" x14ac:dyDescent="0.25">
      <c r="A345" s="118" t="s">
        <v>288</v>
      </c>
      <c r="B345" s="145"/>
      <c r="C345" s="145"/>
      <c r="D345" s="145"/>
      <c r="E345" s="151"/>
      <c r="F345" s="148"/>
      <c r="G345" s="44">
        <v>23066.26</v>
      </c>
      <c r="H345" s="33" t="s">
        <v>75</v>
      </c>
      <c r="I345" s="22"/>
      <c r="J345" s="22"/>
      <c r="K345" s="33" t="s">
        <v>81</v>
      </c>
    </row>
    <row r="346" spans="1:11" s="27" customFormat="1" x14ac:dyDescent="0.25">
      <c r="A346" s="118" t="s">
        <v>265</v>
      </c>
      <c r="B346" s="145"/>
      <c r="C346" s="145"/>
      <c r="D346" s="145"/>
      <c r="E346" s="151"/>
      <c r="F346" s="148"/>
      <c r="G346" s="44">
        <v>109031.89</v>
      </c>
      <c r="H346" s="33" t="s">
        <v>75</v>
      </c>
      <c r="I346" s="22"/>
      <c r="J346" s="22"/>
      <c r="K346" s="33" t="s">
        <v>81</v>
      </c>
    </row>
    <row r="347" spans="1:11" s="27" customFormat="1" ht="26.4" x14ac:dyDescent="0.25">
      <c r="A347" s="118" t="s">
        <v>611</v>
      </c>
      <c r="B347" s="145"/>
      <c r="C347" s="145"/>
      <c r="D347" s="145"/>
      <c r="E347" s="151"/>
      <c r="F347" s="148"/>
      <c r="G347" s="44">
        <v>196762.64</v>
      </c>
      <c r="H347" s="33" t="s">
        <v>75</v>
      </c>
      <c r="I347" s="22"/>
      <c r="J347" s="22"/>
      <c r="K347" s="33" t="s">
        <v>81</v>
      </c>
    </row>
    <row r="348" spans="1:11" s="27" customFormat="1" x14ac:dyDescent="0.25">
      <c r="A348" s="118" t="s">
        <v>290</v>
      </c>
      <c r="B348" s="145"/>
      <c r="C348" s="145"/>
      <c r="D348" s="145"/>
      <c r="E348" s="151"/>
      <c r="F348" s="148"/>
      <c r="G348" s="44">
        <v>569560.14</v>
      </c>
      <c r="H348" s="33" t="s">
        <v>75</v>
      </c>
      <c r="I348" s="22"/>
      <c r="J348" s="22"/>
      <c r="K348" s="33" t="s">
        <v>81</v>
      </c>
    </row>
    <row r="349" spans="1:11" s="27" customFormat="1" x14ac:dyDescent="0.25">
      <c r="A349" s="118" t="s">
        <v>291</v>
      </c>
      <c r="B349" s="145"/>
      <c r="C349" s="145"/>
      <c r="D349" s="145"/>
      <c r="E349" s="151"/>
      <c r="F349" s="149"/>
      <c r="G349" s="44">
        <v>12465.39</v>
      </c>
      <c r="H349" s="33" t="s">
        <v>75</v>
      </c>
      <c r="I349" s="22"/>
      <c r="J349" s="22"/>
      <c r="K349" s="33" t="s">
        <v>81</v>
      </c>
    </row>
    <row r="350" spans="1:11" s="27" customFormat="1" ht="26.4" x14ac:dyDescent="0.25">
      <c r="A350" s="29" t="s">
        <v>612</v>
      </c>
      <c r="B350" s="145"/>
      <c r="C350" s="145"/>
      <c r="D350" s="145"/>
      <c r="E350" s="151"/>
      <c r="F350" s="147">
        <v>530051</v>
      </c>
      <c r="G350" s="43"/>
      <c r="H350" s="32"/>
      <c r="I350" s="22"/>
      <c r="J350" s="22"/>
      <c r="K350" s="32"/>
    </row>
    <row r="351" spans="1:11" s="27" customFormat="1" ht="25.2" customHeight="1" x14ac:dyDescent="0.25">
      <c r="A351" s="118" t="s">
        <v>613</v>
      </c>
      <c r="B351" s="145"/>
      <c r="C351" s="145"/>
      <c r="D351" s="145"/>
      <c r="E351" s="151"/>
      <c r="F351" s="148"/>
      <c r="G351" s="44">
        <v>480437.49</v>
      </c>
      <c r="H351" s="33" t="s">
        <v>75</v>
      </c>
      <c r="I351" s="22"/>
      <c r="J351" s="22"/>
      <c r="K351" s="33" t="s">
        <v>75</v>
      </c>
    </row>
    <row r="352" spans="1:11" s="27" customFormat="1" x14ac:dyDescent="0.25">
      <c r="A352" s="119" t="s">
        <v>293</v>
      </c>
      <c r="B352" s="145"/>
      <c r="C352" s="145"/>
      <c r="D352" s="145"/>
      <c r="E352" s="151"/>
      <c r="F352" s="148"/>
      <c r="G352" s="44">
        <v>5924.49</v>
      </c>
      <c r="H352" s="33" t="s">
        <v>75</v>
      </c>
      <c r="I352" s="22"/>
      <c r="J352" s="22"/>
      <c r="K352" s="33" t="s">
        <v>81</v>
      </c>
    </row>
    <row r="353" spans="1:11" s="27" customFormat="1" ht="26.4" x14ac:dyDescent="0.25">
      <c r="A353" s="118" t="s">
        <v>294</v>
      </c>
      <c r="B353" s="145"/>
      <c r="C353" s="145"/>
      <c r="D353" s="145"/>
      <c r="E353" s="151"/>
      <c r="F353" s="148"/>
      <c r="G353" s="44">
        <v>416.59</v>
      </c>
      <c r="H353" s="33" t="s">
        <v>75</v>
      </c>
      <c r="I353" s="22"/>
      <c r="J353" s="22"/>
      <c r="K353" s="33" t="s">
        <v>81</v>
      </c>
    </row>
    <row r="354" spans="1:11" s="27" customFormat="1" ht="26.4" x14ac:dyDescent="0.25">
      <c r="A354" s="118" t="s">
        <v>614</v>
      </c>
      <c r="B354" s="145"/>
      <c r="C354" s="145"/>
      <c r="D354" s="145"/>
      <c r="E354" s="151"/>
      <c r="F354" s="149"/>
      <c r="G354" s="44">
        <v>43269.97</v>
      </c>
      <c r="H354" s="33" t="s">
        <v>75</v>
      </c>
      <c r="I354" s="22"/>
      <c r="J354" s="22"/>
      <c r="K354" s="33" t="s">
        <v>81</v>
      </c>
    </row>
    <row r="355" spans="1:11" s="27" customFormat="1" ht="26.4" x14ac:dyDescent="0.25">
      <c r="A355" s="28" t="s">
        <v>615</v>
      </c>
      <c r="B355" s="145"/>
      <c r="C355" s="145"/>
      <c r="D355" s="145"/>
      <c r="E355" s="151"/>
      <c r="F355" s="147">
        <v>132001</v>
      </c>
      <c r="G355" s="43"/>
      <c r="H355" s="32"/>
      <c r="I355" s="22"/>
      <c r="J355" s="22"/>
      <c r="K355" s="32"/>
    </row>
    <row r="356" spans="1:11" s="27" customFormat="1" ht="26.4" x14ac:dyDescent="0.25">
      <c r="A356" s="118" t="s">
        <v>297</v>
      </c>
      <c r="B356" s="145"/>
      <c r="C356" s="145"/>
      <c r="D356" s="145"/>
      <c r="E356" s="151"/>
      <c r="F356" s="148"/>
      <c r="G356" s="44">
        <v>25516.62</v>
      </c>
      <c r="H356" s="33" t="s">
        <v>75</v>
      </c>
      <c r="I356" s="22"/>
      <c r="J356" s="22"/>
      <c r="K356" s="33" t="s">
        <v>81</v>
      </c>
    </row>
    <row r="357" spans="1:11" s="27" customFormat="1" x14ac:dyDescent="0.25">
      <c r="A357" s="118" t="s">
        <v>298</v>
      </c>
      <c r="B357" s="145"/>
      <c r="C357" s="145"/>
      <c r="D357" s="145"/>
      <c r="E357" s="151"/>
      <c r="F357" s="148"/>
      <c r="G357" s="44">
        <v>9558.0400000000009</v>
      </c>
      <c r="H357" s="33" t="s">
        <v>75</v>
      </c>
      <c r="I357" s="22"/>
      <c r="J357" s="22"/>
      <c r="K357" s="33" t="s">
        <v>81</v>
      </c>
    </row>
    <row r="358" spans="1:11" s="27" customFormat="1" x14ac:dyDescent="0.25">
      <c r="A358" s="118" t="s">
        <v>299</v>
      </c>
      <c r="B358" s="145"/>
      <c r="C358" s="145"/>
      <c r="D358" s="145"/>
      <c r="E358" s="151"/>
      <c r="F358" s="148"/>
      <c r="G358" s="44">
        <v>31171.75</v>
      </c>
      <c r="H358" s="33" t="s">
        <v>75</v>
      </c>
      <c r="I358" s="22"/>
      <c r="J358" s="22"/>
      <c r="K358" s="33" t="s">
        <v>81</v>
      </c>
    </row>
    <row r="359" spans="1:11" s="27" customFormat="1" ht="26.4" x14ac:dyDescent="0.25">
      <c r="A359" s="118" t="s">
        <v>300</v>
      </c>
      <c r="B359" s="145"/>
      <c r="C359" s="145"/>
      <c r="D359" s="145"/>
      <c r="E359" s="151"/>
      <c r="F359" s="148"/>
      <c r="G359" s="44">
        <v>2749.08</v>
      </c>
      <c r="H359" s="33" t="s">
        <v>75</v>
      </c>
      <c r="I359" s="22"/>
      <c r="J359" s="22"/>
      <c r="K359" s="33" t="s">
        <v>81</v>
      </c>
    </row>
    <row r="360" spans="1:11" s="27" customFormat="1" ht="26.4" x14ac:dyDescent="0.25">
      <c r="A360" s="118" t="s">
        <v>301</v>
      </c>
      <c r="B360" s="145"/>
      <c r="C360" s="145"/>
      <c r="D360" s="145"/>
      <c r="E360" s="151"/>
      <c r="F360" s="148"/>
      <c r="G360" s="44">
        <v>9111.66</v>
      </c>
      <c r="H360" s="33" t="s">
        <v>75</v>
      </c>
      <c r="I360" s="22"/>
      <c r="J360" s="22"/>
      <c r="K360" s="33" t="s">
        <v>81</v>
      </c>
    </row>
    <row r="361" spans="1:11" s="27" customFormat="1" x14ac:dyDescent="0.25">
      <c r="A361" s="118" t="s">
        <v>302</v>
      </c>
      <c r="B361" s="145"/>
      <c r="C361" s="145"/>
      <c r="D361" s="145"/>
      <c r="E361" s="151"/>
      <c r="F361" s="148"/>
      <c r="G361" s="44">
        <v>50769.17</v>
      </c>
      <c r="H361" s="33" t="s">
        <v>75</v>
      </c>
      <c r="I361" s="22"/>
      <c r="J361" s="22"/>
      <c r="K361" s="33" t="s">
        <v>81</v>
      </c>
    </row>
    <row r="362" spans="1:11" s="27" customFormat="1" x14ac:dyDescent="0.25">
      <c r="A362" s="118" t="s">
        <v>303</v>
      </c>
      <c r="B362" s="145"/>
      <c r="C362" s="145"/>
      <c r="D362" s="145"/>
      <c r="E362" s="151"/>
      <c r="F362" s="148"/>
      <c r="G362" s="44">
        <v>2718.73</v>
      </c>
      <c r="H362" s="33" t="s">
        <v>75</v>
      </c>
      <c r="I362" s="22"/>
      <c r="J362" s="22"/>
      <c r="K362" s="33" t="s">
        <v>81</v>
      </c>
    </row>
    <row r="363" spans="1:11" s="27" customFormat="1" x14ac:dyDescent="0.25">
      <c r="A363" s="118" t="s">
        <v>304</v>
      </c>
      <c r="B363" s="146"/>
      <c r="C363" s="146"/>
      <c r="D363" s="146"/>
      <c r="E363" s="152"/>
      <c r="F363" s="149"/>
      <c r="G363" s="44">
        <v>399.69</v>
      </c>
      <c r="H363" s="33" t="s">
        <v>75</v>
      </c>
      <c r="I363" s="22"/>
      <c r="J363" s="22"/>
      <c r="K363" s="33" t="s">
        <v>81</v>
      </c>
    </row>
    <row r="364" spans="1:11" s="27" customFormat="1" ht="73.95" customHeight="1" x14ac:dyDescent="0.25">
      <c r="A364" s="7" t="s">
        <v>618</v>
      </c>
      <c r="B364" s="144" t="s">
        <v>491</v>
      </c>
      <c r="C364" s="144" t="s">
        <v>490</v>
      </c>
      <c r="D364" s="144" t="s">
        <v>11</v>
      </c>
      <c r="E364" s="150" t="s">
        <v>496</v>
      </c>
      <c r="F364" s="147">
        <v>1706781</v>
      </c>
      <c r="G364" s="11"/>
      <c r="H364" s="20"/>
      <c r="I364" s="22"/>
      <c r="J364" s="22"/>
      <c r="K364" s="67"/>
    </row>
    <row r="365" spans="1:11" s="27" customFormat="1" x14ac:dyDescent="0.25">
      <c r="A365" s="118" t="s">
        <v>283</v>
      </c>
      <c r="B365" s="145"/>
      <c r="C365" s="145"/>
      <c r="D365" s="145"/>
      <c r="E365" s="151"/>
      <c r="F365" s="148"/>
      <c r="G365" s="44">
        <v>109121.38</v>
      </c>
      <c r="H365" s="33" t="s">
        <v>75</v>
      </c>
      <c r="I365" s="22"/>
      <c r="J365" s="22"/>
      <c r="K365" s="33" t="s">
        <v>81</v>
      </c>
    </row>
    <row r="366" spans="1:11" s="27" customFormat="1" x14ac:dyDescent="0.25">
      <c r="A366" s="118" t="s">
        <v>284</v>
      </c>
      <c r="B366" s="145"/>
      <c r="C366" s="145"/>
      <c r="D366" s="145"/>
      <c r="E366" s="151"/>
      <c r="F366" s="148"/>
      <c r="G366" s="44">
        <v>764</v>
      </c>
      <c r="H366" s="33" t="s">
        <v>75</v>
      </c>
      <c r="I366" s="22"/>
      <c r="J366" s="22"/>
      <c r="K366" s="33" t="s">
        <v>81</v>
      </c>
    </row>
    <row r="367" spans="1:11" s="27" customFormat="1" x14ac:dyDescent="0.25">
      <c r="A367" s="118" t="s">
        <v>285</v>
      </c>
      <c r="B367" s="145"/>
      <c r="C367" s="145"/>
      <c r="D367" s="145"/>
      <c r="E367" s="151"/>
      <c r="F367" s="148"/>
      <c r="G367" s="44">
        <v>5839.93</v>
      </c>
      <c r="H367" s="33" t="s">
        <v>75</v>
      </c>
      <c r="I367" s="22"/>
      <c r="J367" s="22"/>
      <c r="K367" s="33" t="s">
        <v>81</v>
      </c>
    </row>
    <row r="368" spans="1:11" s="27" customFormat="1" ht="26.4" x14ac:dyDescent="0.25">
      <c r="A368" s="118" t="s">
        <v>286</v>
      </c>
      <c r="B368" s="145"/>
      <c r="C368" s="145"/>
      <c r="D368" s="145"/>
      <c r="E368" s="151"/>
      <c r="F368" s="148"/>
      <c r="G368" s="44">
        <v>516.86</v>
      </c>
      <c r="H368" s="33" t="s">
        <v>75</v>
      </c>
      <c r="I368" s="22"/>
      <c r="J368" s="22"/>
      <c r="K368" s="33" t="s">
        <v>81</v>
      </c>
    </row>
    <row r="369" spans="1:11" s="27" customFormat="1" x14ac:dyDescent="0.25">
      <c r="A369" s="118" t="s">
        <v>263</v>
      </c>
      <c r="B369" s="145"/>
      <c r="C369" s="145"/>
      <c r="D369" s="145"/>
      <c r="E369" s="151"/>
      <c r="F369" s="148"/>
      <c r="G369" s="44">
        <v>2113.16</v>
      </c>
      <c r="H369" s="33" t="s">
        <v>75</v>
      </c>
      <c r="I369" s="22"/>
      <c r="J369" s="22"/>
      <c r="K369" s="33" t="s">
        <v>81</v>
      </c>
    </row>
    <row r="370" spans="1:11" s="27" customFormat="1" x14ac:dyDescent="0.25">
      <c r="A370" s="118" t="s">
        <v>287</v>
      </c>
      <c r="B370" s="145"/>
      <c r="C370" s="145"/>
      <c r="D370" s="145"/>
      <c r="E370" s="151"/>
      <c r="F370" s="148"/>
      <c r="G370" s="44">
        <v>652855.05999999994</v>
      </c>
      <c r="H370" s="33" t="s">
        <v>75</v>
      </c>
      <c r="I370" s="22"/>
      <c r="J370" s="22"/>
      <c r="K370" s="33" t="s">
        <v>81</v>
      </c>
    </row>
    <row r="371" spans="1:11" s="27" customFormat="1" x14ac:dyDescent="0.25">
      <c r="A371" s="118" t="s">
        <v>288</v>
      </c>
      <c r="B371" s="145"/>
      <c r="C371" s="145"/>
      <c r="D371" s="145"/>
      <c r="E371" s="151"/>
      <c r="F371" s="148"/>
      <c r="G371" s="44">
        <v>33321.99</v>
      </c>
      <c r="H371" s="33" t="s">
        <v>75</v>
      </c>
      <c r="I371" s="22"/>
      <c r="J371" s="22"/>
      <c r="K371" s="33" t="s">
        <v>81</v>
      </c>
    </row>
    <row r="372" spans="1:11" s="27" customFormat="1" x14ac:dyDescent="0.25">
      <c r="A372" s="118" t="s">
        <v>265</v>
      </c>
      <c r="B372" s="145"/>
      <c r="C372" s="145"/>
      <c r="D372" s="145"/>
      <c r="E372" s="151"/>
      <c r="F372" s="148"/>
      <c r="G372" s="44">
        <v>141390.95000000001</v>
      </c>
      <c r="H372" s="33" t="s">
        <v>75</v>
      </c>
      <c r="I372" s="22"/>
      <c r="J372" s="22"/>
      <c r="K372" s="33" t="s">
        <v>81</v>
      </c>
    </row>
    <row r="373" spans="1:11" s="27" customFormat="1" ht="26.4" x14ac:dyDescent="0.25">
      <c r="A373" s="118" t="s">
        <v>611</v>
      </c>
      <c r="B373" s="145"/>
      <c r="C373" s="145"/>
      <c r="D373" s="145"/>
      <c r="E373" s="151"/>
      <c r="F373" s="148"/>
      <c r="G373" s="44">
        <v>188309.21</v>
      </c>
      <c r="H373" s="33" t="s">
        <v>75</v>
      </c>
      <c r="I373" s="22"/>
      <c r="J373" s="22"/>
      <c r="K373" s="33" t="s">
        <v>81</v>
      </c>
    </row>
    <row r="374" spans="1:11" s="27" customFormat="1" x14ac:dyDescent="0.25">
      <c r="A374" s="118" t="s">
        <v>290</v>
      </c>
      <c r="B374" s="145"/>
      <c r="C374" s="145"/>
      <c r="D374" s="145"/>
      <c r="E374" s="151"/>
      <c r="F374" s="148"/>
      <c r="G374" s="44">
        <v>558975.63</v>
      </c>
      <c r="H374" s="33" t="s">
        <v>75</v>
      </c>
      <c r="I374" s="22"/>
      <c r="J374" s="22"/>
      <c r="K374" s="33" t="s">
        <v>81</v>
      </c>
    </row>
    <row r="375" spans="1:11" s="27" customFormat="1" x14ac:dyDescent="0.25">
      <c r="A375" s="118" t="s">
        <v>291</v>
      </c>
      <c r="B375" s="145"/>
      <c r="C375" s="145"/>
      <c r="D375" s="145"/>
      <c r="E375" s="151"/>
      <c r="F375" s="149"/>
      <c r="G375" s="44">
        <v>13568.31</v>
      </c>
      <c r="H375" s="33" t="s">
        <v>75</v>
      </c>
      <c r="I375" s="22"/>
      <c r="J375" s="22"/>
      <c r="K375" s="33" t="s">
        <v>81</v>
      </c>
    </row>
    <row r="376" spans="1:11" s="27" customFormat="1" ht="73.95" customHeight="1" x14ac:dyDescent="0.25">
      <c r="A376" s="7" t="s">
        <v>492</v>
      </c>
      <c r="B376" s="145"/>
      <c r="C376" s="145"/>
      <c r="D376" s="145"/>
      <c r="E376" s="151"/>
      <c r="F376" s="147">
        <v>632227</v>
      </c>
      <c r="G376" s="11"/>
      <c r="H376" s="20"/>
      <c r="I376" s="22"/>
      <c r="J376" s="22"/>
      <c r="K376" s="67"/>
    </row>
    <row r="377" spans="1:11" s="27" customFormat="1" ht="26.4" x14ac:dyDescent="0.25">
      <c r="A377" s="118" t="s">
        <v>613</v>
      </c>
      <c r="B377" s="145"/>
      <c r="C377" s="145"/>
      <c r="D377" s="145"/>
      <c r="E377" s="151"/>
      <c r="F377" s="148"/>
      <c r="G377" s="44">
        <v>605282.28</v>
      </c>
      <c r="H377" s="33" t="s">
        <v>75</v>
      </c>
      <c r="I377" s="22"/>
      <c r="J377" s="22"/>
      <c r="K377" s="33" t="s">
        <v>75</v>
      </c>
    </row>
    <row r="378" spans="1:11" s="27" customFormat="1" x14ac:dyDescent="0.25">
      <c r="A378" s="119" t="s">
        <v>293</v>
      </c>
      <c r="B378" s="145"/>
      <c r="C378" s="145"/>
      <c r="D378" s="145"/>
      <c r="E378" s="151"/>
      <c r="F378" s="148"/>
      <c r="G378" s="44">
        <v>6787.13</v>
      </c>
      <c r="H378" s="33" t="s">
        <v>75</v>
      </c>
      <c r="I378" s="22"/>
      <c r="J378" s="22"/>
      <c r="K378" s="33" t="s">
        <v>81</v>
      </c>
    </row>
    <row r="379" spans="1:11" s="27" customFormat="1" ht="26.4" x14ac:dyDescent="0.25">
      <c r="A379" s="118" t="s">
        <v>619</v>
      </c>
      <c r="B379" s="145"/>
      <c r="C379" s="145"/>
      <c r="D379" s="145"/>
      <c r="E379" s="151"/>
      <c r="F379" s="148"/>
      <c r="G379" s="44">
        <v>2049.04</v>
      </c>
      <c r="H379" s="33" t="s">
        <v>75</v>
      </c>
      <c r="I379" s="22"/>
      <c r="J379" s="22"/>
      <c r="K379" s="33" t="s">
        <v>81</v>
      </c>
    </row>
    <row r="380" spans="1:11" s="27" customFormat="1" ht="26.4" x14ac:dyDescent="0.25">
      <c r="A380" s="118" t="s">
        <v>295</v>
      </c>
      <c r="B380" s="145"/>
      <c r="C380" s="145"/>
      <c r="D380" s="145"/>
      <c r="E380" s="151"/>
      <c r="F380" s="149"/>
      <c r="G380" s="44">
        <v>18105.969999999998</v>
      </c>
      <c r="H380" s="33" t="s">
        <v>75</v>
      </c>
      <c r="I380" s="22"/>
      <c r="J380" s="22"/>
      <c r="K380" s="33" t="s">
        <v>81</v>
      </c>
    </row>
    <row r="381" spans="1:11" s="27" customFormat="1" ht="73.95" customHeight="1" x14ac:dyDescent="0.25">
      <c r="A381" s="7" t="s">
        <v>493</v>
      </c>
      <c r="B381" s="145"/>
      <c r="C381" s="145"/>
      <c r="D381" s="145"/>
      <c r="E381" s="151"/>
      <c r="F381" s="147">
        <v>127644</v>
      </c>
      <c r="G381" s="11"/>
      <c r="H381" s="20"/>
      <c r="I381" s="22"/>
      <c r="J381" s="22"/>
      <c r="K381" s="67"/>
    </row>
    <row r="382" spans="1:11" s="27" customFormat="1" ht="26.4" x14ac:dyDescent="0.25">
      <c r="A382" s="118" t="s">
        <v>297</v>
      </c>
      <c r="B382" s="145"/>
      <c r="C382" s="145"/>
      <c r="D382" s="145"/>
      <c r="E382" s="151"/>
      <c r="F382" s="148"/>
      <c r="G382" s="44">
        <v>25516.62</v>
      </c>
      <c r="H382" s="33" t="s">
        <v>75</v>
      </c>
      <c r="I382" s="22"/>
      <c r="J382" s="22"/>
      <c r="K382" s="33" t="s">
        <v>81</v>
      </c>
    </row>
    <row r="383" spans="1:11" s="27" customFormat="1" x14ac:dyDescent="0.25">
      <c r="A383" s="118" t="s">
        <v>298</v>
      </c>
      <c r="B383" s="145"/>
      <c r="C383" s="145"/>
      <c r="D383" s="145"/>
      <c r="E383" s="151"/>
      <c r="F383" s="148"/>
      <c r="G383" s="44">
        <v>10973.91</v>
      </c>
      <c r="H383" s="33" t="s">
        <v>75</v>
      </c>
      <c r="I383" s="22"/>
      <c r="J383" s="22"/>
      <c r="K383" s="33" t="s">
        <v>81</v>
      </c>
    </row>
    <row r="384" spans="1:11" s="27" customFormat="1" x14ac:dyDescent="0.25">
      <c r="A384" s="118" t="s">
        <v>299</v>
      </c>
      <c r="B384" s="145"/>
      <c r="C384" s="145"/>
      <c r="D384" s="145"/>
      <c r="E384" s="151"/>
      <c r="F384" s="148"/>
      <c r="G384" s="44">
        <v>27827.84</v>
      </c>
      <c r="H384" s="33" t="s">
        <v>75</v>
      </c>
      <c r="I384" s="22"/>
      <c r="J384" s="22"/>
      <c r="K384" s="33" t="s">
        <v>81</v>
      </c>
    </row>
    <row r="385" spans="1:11" s="27" customFormat="1" ht="26.4" x14ac:dyDescent="0.25">
      <c r="A385" s="118" t="s">
        <v>300</v>
      </c>
      <c r="B385" s="145"/>
      <c r="C385" s="145"/>
      <c r="D385" s="145"/>
      <c r="E385" s="151"/>
      <c r="F385" s="148"/>
      <c r="G385" s="44">
        <v>4000.36</v>
      </c>
      <c r="H385" s="33" t="s">
        <v>75</v>
      </c>
      <c r="I385" s="22"/>
      <c r="J385" s="22"/>
      <c r="K385" s="33" t="s">
        <v>81</v>
      </c>
    </row>
    <row r="386" spans="1:11" s="27" customFormat="1" ht="26.4" x14ac:dyDescent="0.25">
      <c r="A386" s="118" t="s">
        <v>301</v>
      </c>
      <c r="B386" s="145"/>
      <c r="C386" s="145"/>
      <c r="D386" s="145"/>
      <c r="E386" s="151"/>
      <c r="F386" s="148"/>
      <c r="G386" s="44">
        <v>8025.33</v>
      </c>
      <c r="H386" s="33" t="s">
        <v>75</v>
      </c>
      <c r="I386" s="22"/>
      <c r="J386" s="22"/>
      <c r="K386" s="33" t="s">
        <v>81</v>
      </c>
    </row>
    <row r="387" spans="1:11" s="27" customFormat="1" x14ac:dyDescent="0.25">
      <c r="A387" s="118" t="s">
        <v>302</v>
      </c>
      <c r="B387" s="145"/>
      <c r="C387" s="145"/>
      <c r="D387" s="145"/>
      <c r="E387" s="151"/>
      <c r="F387" s="148"/>
      <c r="G387" s="44">
        <v>47982.59</v>
      </c>
      <c r="H387" s="33" t="s">
        <v>75</v>
      </c>
      <c r="I387" s="22"/>
      <c r="J387" s="22"/>
      <c r="K387" s="33" t="s">
        <v>81</v>
      </c>
    </row>
    <row r="388" spans="1:11" s="27" customFormat="1" x14ac:dyDescent="0.25">
      <c r="A388" s="118" t="s">
        <v>303</v>
      </c>
      <c r="B388" s="145"/>
      <c r="C388" s="145"/>
      <c r="D388" s="145"/>
      <c r="E388" s="151"/>
      <c r="F388" s="148"/>
      <c r="G388" s="44">
        <v>2991.26</v>
      </c>
      <c r="H388" s="33" t="s">
        <v>75</v>
      </c>
      <c r="I388" s="22"/>
      <c r="J388" s="22"/>
      <c r="K388" s="33" t="s">
        <v>81</v>
      </c>
    </row>
    <row r="389" spans="1:11" s="27" customFormat="1" x14ac:dyDescent="0.25">
      <c r="A389" s="118" t="s">
        <v>304</v>
      </c>
      <c r="B389" s="145"/>
      <c r="C389" s="145"/>
      <c r="D389" s="145"/>
      <c r="E389" s="151"/>
      <c r="F389" s="149"/>
      <c r="G389" s="44">
        <v>320.89</v>
      </c>
      <c r="H389" s="33" t="s">
        <v>75</v>
      </c>
      <c r="I389" s="22"/>
      <c r="J389" s="22"/>
      <c r="K389" s="33" t="s">
        <v>81</v>
      </c>
    </row>
    <row r="390" spans="1:11" s="27" customFormat="1" ht="73.95" customHeight="1" thickBot="1" x14ac:dyDescent="0.3">
      <c r="A390" s="7" t="s">
        <v>494</v>
      </c>
      <c r="B390" s="145"/>
      <c r="C390" s="145"/>
      <c r="D390" s="145"/>
      <c r="E390" s="151"/>
      <c r="F390" s="57">
        <v>16288</v>
      </c>
      <c r="G390" s="44">
        <v>16287.68</v>
      </c>
      <c r="H390" s="33" t="s">
        <v>75</v>
      </c>
      <c r="I390" s="22"/>
      <c r="J390" s="22"/>
      <c r="K390" s="67" t="s">
        <v>81</v>
      </c>
    </row>
    <row r="391" spans="1:11" s="27" customFormat="1" ht="15" customHeight="1" x14ac:dyDescent="0.25">
      <c r="A391" s="144" t="s">
        <v>495</v>
      </c>
      <c r="B391" s="145"/>
      <c r="C391" s="145"/>
      <c r="D391" s="145"/>
      <c r="E391" s="151"/>
      <c r="F391" s="147">
        <v>374641</v>
      </c>
      <c r="G391" s="159">
        <v>374639.60710000002</v>
      </c>
      <c r="H391" s="111" t="s">
        <v>67</v>
      </c>
      <c r="I391" s="111">
        <v>0.32462220590519492</v>
      </c>
      <c r="J391" s="120">
        <v>1416.38</v>
      </c>
      <c r="K391" s="144" t="s">
        <v>74</v>
      </c>
    </row>
    <row r="392" spans="1:11" s="27" customFormat="1" ht="16.8" customHeight="1" x14ac:dyDescent="0.25">
      <c r="A392" s="145"/>
      <c r="B392" s="145"/>
      <c r="C392" s="145"/>
      <c r="D392" s="145"/>
      <c r="E392" s="151"/>
      <c r="F392" s="148"/>
      <c r="G392" s="160"/>
      <c r="H392" s="112" t="s">
        <v>497</v>
      </c>
      <c r="I392" s="112">
        <v>1.6335</v>
      </c>
      <c r="J392" s="121">
        <v>2325</v>
      </c>
      <c r="K392" s="145"/>
    </row>
    <row r="393" spans="1:11" s="27" customFormat="1" ht="15" customHeight="1" x14ac:dyDescent="0.25">
      <c r="A393" s="145"/>
      <c r="B393" s="145"/>
      <c r="C393" s="145"/>
      <c r="D393" s="145"/>
      <c r="E393" s="151"/>
      <c r="F393" s="148"/>
      <c r="G393" s="160"/>
      <c r="H393" s="112" t="s">
        <v>363</v>
      </c>
      <c r="I393" s="112">
        <v>0.11988052519387046</v>
      </c>
      <c r="J393" s="121">
        <v>1426597</v>
      </c>
      <c r="K393" s="145"/>
    </row>
    <row r="394" spans="1:11" s="27" customFormat="1" ht="15" customHeight="1" x14ac:dyDescent="0.25">
      <c r="A394" s="145"/>
      <c r="B394" s="145"/>
      <c r="C394" s="145"/>
      <c r="D394" s="145"/>
      <c r="E394" s="151"/>
      <c r="F394" s="148"/>
      <c r="G394" s="160"/>
      <c r="H394" s="112" t="s">
        <v>498</v>
      </c>
      <c r="I394" s="112">
        <v>7.1996199999999995</v>
      </c>
      <c r="J394" s="121">
        <v>50</v>
      </c>
      <c r="K394" s="145"/>
    </row>
    <row r="395" spans="1:11" s="27" customFormat="1" ht="14.4" customHeight="1" x14ac:dyDescent="0.25">
      <c r="A395" s="145"/>
      <c r="B395" s="145"/>
      <c r="C395" s="145"/>
      <c r="D395" s="145"/>
      <c r="E395" s="151"/>
      <c r="F395" s="148"/>
      <c r="G395" s="160"/>
      <c r="H395" s="112" t="s">
        <v>361</v>
      </c>
      <c r="I395" s="112">
        <v>0.7943816513761468</v>
      </c>
      <c r="J395" s="121">
        <v>218000</v>
      </c>
      <c r="K395" s="145"/>
    </row>
    <row r="396" spans="1:11" s="27" customFormat="1" ht="14.4" customHeight="1" x14ac:dyDescent="0.25">
      <c r="A396" s="145"/>
      <c r="B396" s="145"/>
      <c r="C396" s="145"/>
      <c r="D396" s="145"/>
      <c r="E396" s="151"/>
      <c r="F396" s="148"/>
      <c r="G396" s="160"/>
      <c r="H396" s="112" t="s">
        <v>499</v>
      </c>
      <c r="I396" s="112">
        <v>9.8447999999999994E-2</v>
      </c>
      <c r="J396" s="121">
        <v>85000</v>
      </c>
      <c r="K396" s="145"/>
    </row>
    <row r="397" spans="1:11" s="27" customFormat="1" ht="13.8" customHeight="1" x14ac:dyDescent="0.25">
      <c r="A397" s="145"/>
      <c r="B397" s="145"/>
      <c r="C397" s="145"/>
      <c r="D397" s="145"/>
      <c r="E397" s="151"/>
      <c r="F397" s="148"/>
      <c r="G397" s="160"/>
      <c r="H397" s="112" t="s">
        <v>500</v>
      </c>
      <c r="I397" s="112">
        <v>0.15679999999999999</v>
      </c>
      <c r="J397" s="121">
        <v>15000</v>
      </c>
      <c r="K397" s="145"/>
    </row>
    <row r="398" spans="1:11" s="27" customFormat="1" ht="14.4" customHeight="1" x14ac:dyDescent="0.25">
      <c r="A398" s="145"/>
      <c r="B398" s="145"/>
      <c r="C398" s="145"/>
      <c r="D398" s="145"/>
      <c r="E398" s="151"/>
      <c r="F398" s="148"/>
      <c r="G398" s="160"/>
      <c r="H398" s="112" t="s">
        <v>501</v>
      </c>
      <c r="I398" s="112">
        <v>31.215146666666666</v>
      </c>
      <c r="J398" s="121">
        <v>75</v>
      </c>
      <c r="K398" s="145"/>
    </row>
    <row r="399" spans="1:11" s="27" customFormat="1" ht="15" customHeight="1" x14ac:dyDescent="0.25">
      <c r="A399" s="145"/>
      <c r="B399" s="145"/>
      <c r="C399" s="145"/>
      <c r="D399" s="145"/>
      <c r="E399" s="151"/>
      <c r="F399" s="148"/>
      <c r="G399" s="160"/>
      <c r="H399" s="112" t="s">
        <v>502</v>
      </c>
      <c r="I399" s="112">
        <v>9.6905131147540988</v>
      </c>
      <c r="J399" s="121">
        <v>610</v>
      </c>
      <c r="K399" s="145"/>
    </row>
    <row r="400" spans="1:11" s="27" customFormat="1" ht="15" customHeight="1" x14ac:dyDescent="0.25">
      <c r="A400" s="145"/>
      <c r="B400" s="145"/>
      <c r="C400" s="145"/>
      <c r="D400" s="145"/>
      <c r="E400" s="151"/>
      <c r="F400" s="148"/>
      <c r="G400" s="160"/>
      <c r="H400" s="112" t="s">
        <v>503</v>
      </c>
      <c r="I400" s="112">
        <v>0.1497301915282524</v>
      </c>
      <c r="J400" s="121">
        <v>25166</v>
      </c>
      <c r="K400" s="145"/>
    </row>
    <row r="401" spans="1:11" s="27" customFormat="1" ht="14.4" customHeight="1" x14ac:dyDescent="0.25">
      <c r="A401" s="145"/>
      <c r="B401" s="145"/>
      <c r="C401" s="145"/>
      <c r="D401" s="145"/>
      <c r="E401" s="151"/>
      <c r="F401" s="148"/>
      <c r="G401" s="160"/>
      <c r="H401" s="112" t="s">
        <v>504</v>
      </c>
      <c r="I401" s="112">
        <v>68.001999999999995</v>
      </c>
      <c r="J401" s="121">
        <v>4</v>
      </c>
      <c r="K401" s="145"/>
    </row>
    <row r="402" spans="1:11" s="27" customFormat="1" ht="16.2" customHeight="1" x14ac:dyDescent="0.25">
      <c r="A402" s="145"/>
      <c r="B402" s="145"/>
      <c r="C402" s="145"/>
      <c r="D402" s="145"/>
      <c r="E402" s="151"/>
      <c r="F402" s="148"/>
      <c r="G402" s="160"/>
      <c r="H402" s="112" t="s">
        <v>505</v>
      </c>
      <c r="I402" s="112">
        <v>42.335999999999999</v>
      </c>
      <c r="J402" s="121">
        <v>14</v>
      </c>
      <c r="K402" s="145"/>
    </row>
    <row r="403" spans="1:11" s="27" customFormat="1" ht="14.4" customHeight="1" x14ac:dyDescent="0.25">
      <c r="A403" s="145"/>
      <c r="B403" s="145"/>
      <c r="C403" s="145"/>
      <c r="D403" s="145"/>
      <c r="E403" s="151"/>
      <c r="F403" s="148"/>
      <c r="G403" s="160"/>
      <c r="H403" s="112" t="s">
        <v>506</v>
      </c>
      <c r="I403" s="112">
        <v>4.0782500000000006</v>
      </c>
      <c r="J403" s="121">
        <v>88</v>
      </c>
      <c r="K403" s="145"/>
    </row>
    <row r="404" spans="1:11" s="27" customFormat="1" ht="14.4" customHeight="1" x14ac:dyDescent="0.25">
      <c r="A404" s="146"/>
      <c r="B404" s="146"/>
      <c r="C404" s="146"/>
      <c r="D404" s="146"/>
      <c r="E404" s="152"/>
      <c r="F404" s="149"/>
      <c r="G404" s="161"/>
      <c r="H404" s="37" t="s">
        <v>507</v>
      </c>
      <c r="I404" s="37">
        <v>7.5057080645161296</v>
      </c>
      <c r="J404" s="122">
        <v>248</v>
      </c>
      <c r="K404" s="146"/>
    </row>
    <row r="405" spans="1:11" s="27" customFormat="1" ht="81.599999999999994" customHeight="1" x14ac:dyDescent="0.25">
      <c r="A405" s="109" t="s">
        <v>638</v>
      </c>
      <c r="B405" s="53" t="s">
        <v>454</v>
      </c>
      <c r="C405" s="53" t="s">
        <v>637</v>
      </c>
      <c r="D405" s="53" t="s">
        <v>11</v>
      </c>
      <c r="E405" s="56" t="s">
        <v>639</v>
      </c>
      <c r="F405" s="44">
        <v>1570726</v>
      </c>
      <c r="G405" s="44">
        <v>1570726</v>
      </c>
      <c r="H405" s="208" t="s">
        <v>769</v>
      </c>
      <c r="I405" s="37"/>
      <c r="J405" s="122"/>
      <c r="K405" s="209" t="s">
        <v>770</v>
      </c>
    </row>
    <row r="406" spans="1:11" s="27" customFormat="1" ht="41.4" customHeight="1" x14ac:dyDescent="0.25">
      <c r="A406" s="7" t="s">
        <v>456</v>
      </c>
      <c r="B406" s="154" t="s">
        <v>454</v>
      </c>
      <c r="C406" s="154" t="s">
        <v>453</v>
      </c>
      <c r="D406" s="154" t="s">
        <v>11</v>
      </c>
      <c r="E406" s="166" t="s">
        <v>455</v>
      </c>
      <c r="F406" s="57"/>
      <c r="G406" s="11"/>
      <c r="H406" s="20"/>
      <c r="I406" s="22"/>
      <c r="J406" s="22"/>
      <c r="K406" s="67"/>
    </row>
    <row r="407" spans="1:11" s="27" customFormat="1" ht="39" customHeight="1" x14ac:dyDescent="0.25">
      <c r="A407" s="7" t="s">
        <v>457</v>
      </c>
      <c r="B407" s="154"/>
      <c r="C407" s="154"/>
      <c r="D407" s="154"/>
      <c r="E407" s="166"/>
      <c r="F407" s="57">
        <v>4838671</v>
      </c>
      <c r="G407" s="45">
        <v>4838670.67</v>
      </c>
      <c r="H407" s="86" t="s">
        <v>75</v>
      </c>
      <c r="I407" s="89"/>
      <c r="J407" s="86"/>
      <c r="K407" s="89" t="s">
        <v>81</v>
      </c>
    </row>
    <row r="408" spans="1:11" s="27" customFormat="1" ht="73.95" customHeight="1" x14ac:dyDescent="0.25">
      <c r="A408" s="7" t="s">
        <v>458</v>
      </c>
      <c r="B408" s="154"/>
      <c r="C408" s="154"/>
      <c r="D408" s="154"/>
      <c r="E408" s="166"/>
      <c r="F408" s="57">
        <v>128921</v>
      </c>
      <c r="G408" s="45">
        <v>128920.41</v>
      </c>
      <c r="H408" s="86" t="s">
        <v>181</v>
      </c>
      <c r="I408" s="89"/>
      <c r="J408" s="86"/>
      <c r="K408" s="89" t="s">
        <v>184</v>
      </c>
    </row>
    <row r="409" spans="1:11" s="27" customFormat="1" ht="73.95" customHeight="1" x14ac:dyDescent="0.25">
      <c r="A409" s="7" t="s">
        <v>459</v>
      </c>
      <c r="B409" s="154"/>
      <c r="C409" s="154"/>
      <c r="D409" s="154"/>
      <c r="E409" s="166"/>
      <c r="F409" s="57">
        <v>383844</v>
      </c>
      <c r="G409" s="11">
        <v>383844</v>
      </c>
      <c r="H409" s="20"/>
      <c r="I409" s="22"/>
      <c r="J409" s="22"/>
      <c r="K409" s="67" t="s">
        <v>508</v>
      </c>
    </row>
    <row r="410" spans="1:11" s="27" customFormat="1" ht="73.95" customHeight="1" x14ac:dyDescent="0.25">
      <c r="A410" s="7" t="s">
        <v>460</v>
      </c>
      <c r="B410" s="154"/>
      <c r="C410" s="154"/>
      <c r="D410" s="154"/>
      <c r="E410" s="166"/>
      <c r="F410" s="57">
        <v>39426</v>
      </c>
      <c r="G410" s="57">
        <v>39426</v>
      </c>
      <c r="H410" s="20"/>
      <c r="I410" s="22"/>
      <c r="J410" s="22"/>
      <c r="K410" s="16" t="s">
        <v>59</v>
      </c>
    </row>
    <row r="411" spans="1:11" s="27" customFormat="1" ht="73.95" customHeight="1" x14ac:dyDescent="0.25">
      <c r="A411" s="7" t="s">
        <v>461</v>
      </c>
      <c r="B411" s="154"/>
      <c r="C411" s="154"/>
      <c r="D411" s="154"/>
      <c r="E411" s="166"/>
      <c r="F411" s="57">
        <v>2762</v>
      </c>
      <c r="G411" s="11">
        <v>2762</v>
      </c>
      <c r="H411" s="20"/>
      <c r="I411" s="22"/>
      <c r="J411" s="22"/>
      <c r="K411" s="67" t="s">
        <v>463</v>
      </c>
    </row>
    <row r="412" spans="1:11" s="27" customFormat="1" ht="73.95" customHeight="1" x14ac:dyDescent="0.25">
      <c r="A412" s="7" t="s">
        <v>462</v>
      </c>
      <c r="B412" s="154"/>
      <c r="C412" s="154"/>
      <c r="D412" s="154"/>
      <c r="E412" s="166"/>
      <c r="F412" s="57">
        <v>11752</v>
      </c>
      <c r="G412" s="11">
        <v>11752</v>
      </c>
      <c r="H412" s="20"/>
      <c r="I412" s="22"/>
      <c r="J412" s="22"/>
      <c r="K412" s="67" t="s">
        <v>702</v>
      </c>
    </row>
    <row r="413" spans="1:11" s="27" customFormat="1" ht="73.95" customHeight="1" x14ac:dyDescent="0.25">
      <c r="A413" s="7" t="s">
        <v>580</v>
      </c>
      <c r="B413" s="144" t="s">
        <v>474</v>
      </c>
      <c r="C413" s="144" t="s">
        <v>473</v>
      </c>
      <c r="D413" s="144" t="s">
        <v>11</v>
      </c>
      <c r="E413" s="150" t="s">
        <v>475</v>
      </c>
      <c r="F413" s="147">
        <v>14715834</v>
      </c>
      <c r="G413" s="11"/>
      <c r="H413" s="20"/>
      <c r="I413" s="22"/>
      <c r="J413" s="22"/>
      <c r="K413" s="123"/>
    </row>
    <row r="414" spans="1:11" s="27" customFormat="1" ht="83.4" customHeight="1" x14ac:dyDescent="0.25">
      <c r="A414" s="7" t="s">
        <v>582</v>
      </c>
      <c r="B414" s="145"/>
      <c r="C414" s="145"/>
      <c r="D414" s="145"/>
      <c r="E414" s="151"/>
      <c r="F414" s="148"/>
      <c r="G414" s="11">
        <v>1853127.6</v>
      </c>
      <c r="H414" s="20"/>
      <c r="I414" s="22"/>
      <c r="J414" s="22"/>
      <c r="K414" s="62" t="s">
        <v>508</v>
      </c>
    </row>
    <row r="415" spans="1:11" s="27" customFormat="1" ht="83.4" customHeight="1" x14ac:dyDescent="0.25">
      <c r="A415" s="7" t="s">
        <v>583</v>
      </c>
      <c r="B415" s="145"/>
      <c r="C415" s="145"/>
      <c r="D415" s="145"/>
      <c r="E415" s="151"/>
      <c r="F415" s="148"/>
      <c r="G415" s="11">
        <v>6047</v>
      </c>
      <c r="H415" s="20"/>
      <c r="I415" s="22"/>
      <c r="J415" s="22"/>
      <c r="K415" s="67" t="s">
        <v>463</v>
      </c>
    </row>
    <row r="416" spans="1:11" s="27" customFormat="1" ht="52.8" x14ac:dyDescent="0.25">
      <c r="A416" s="28" t="s">
        <v>677</v>
      </c>
      <c r="B416" s="145"/>
      <c r="C416" s="145"/>
      <c r="D416" s="145"/>
      <c r="E416" s="151"/>
      <c r="F416" s="148"/>
      <c r="G416" s="44">
        <v>123288.6</v>
      </c>
      <c r="H416" s="20"/>
      <c r="I416" s="22"/>
      <c r="J416" s="22"/>
      <c r="K416" s="67"/>
    </row>
    <row r="417" spans="1:11" s="27" customFormat="1" ht="52.8" x14ac:dyDescent="0.25">
      <c r="A417" s="28" t="s">
        <v>678</v>
      </c>
      <c r="B417" s="145"/>
      <c r="C417" s="145"/>
      <c r="D417" s="145"/>
      <c r="E417" s="151"/>
      <c r="F417" s="148"/>
      <c r="G417" s="44">
        <v>5721502.8600000041</v>
      </c>
      <c r="H417" s="20"/>
      <c r="I417" s="22"/>
      <c r="J417" s="22"/>
      <c r="K417" s="67"/>
    </row>
    <row r="418" spans="1:11" s="27" customFormat="1" ht="26.4" x14ac:dyDescent="0.25">
      <c r="A418" s="28" t="s">
        <v>679</v>
      </c>
      <c r="B418" s="145"/>
      <c r="C418" s="145"/>
      <c r="D418" s="145"/>
      <c r="E418" s="151"/>
      <c r="F418" s="148"/>
      <c r="G418" s="44">
        <v>22923.22</v>
      </c>
      <c r="H418" s="20"/>
      <c r="I418" s="22"/>
      <c r="J418" s="22"/>
      <c r="K418" s="67"/>
    </row>
    <row r="419" spans="1:11" s="27" customFormat="1" ht="39.6" x14ac:dyDescent="0.25">
      <c r="A419" s="28" t="s">
        <v>680</v>
      </c>
      <c r="B419" s="145"/>
      <c r="C419" s="145"/>
      <c r="D419" s="145"/>
      <c r="E419" s="151"/>
      <c r="F419" s="148"/>
      <c r="G419" s="44">
        <v>166323.15000000005</v>
      </c>
      <c r="H419" s="20"/>
      <c r="I419" s="22"/>
      <c r="J419" s="22"/>
      <c r="K419" s="67"/>
    </row>
    <row r="420" spans="1:11" s="27" customFormat="1" ht="39.6" x14ac:dyDescent="0.25">
      <c r="A420" s="28" t="s">
        <v>681</v>
      </c>
      <c r="B420" s="145"/>
      <c r="C420" s="145"/>
      <c r="D420" s="145"/>
      <c r="E420" s="151"/>
      <c r="F420" s="148"/>
      <c r="G420" s="44">
        <v>6129375</v>
      </c>
      <c r="H420" s="20"/>
      <c r="I420" s="22"/>
      <c r="J420" s="22"/>
      <c r="K420" s="67"/>
    </row>
    <row r="421" spans="1:11" s="27" customFormat="1" ht="66" x14ac:dyDescent="0.25">
      <c r="A421" s="28" t="s">
        <v>727</v>
      </c>
      <c r="B421" s="145"/>
      <c r="C421" s="145"/>
      <c r="D421" s="145"/>
      <c r="E421" s="151"/>
      <c r="F421" s="148"/>
      <c r="G421" s="57">
        <v>112363</v>
      </c>
      <c r="H421" s="20"/>
      <c r="I421" s="22"/>
      <c r="J421" s="22"/>
      <c r="K421" s="16" t="s">
        <v>726</v>
      </c>
    </row>
    <row r="422" spans="1:11" s="27" customFormat="1" ht="52.8" x14ac:dyDescent="0.25">
      <c r="A422" s="28" t="s">
        <v>737</v>
      </c>
      <c r="B422" s="145"/>
      <c r="C422" s="145"/>
      <c r="D422" s="145"/>
      <c r="E422" s="151"/>
      <c r="F422" s="148"/>
      <c r="G422" s="57">
        <v>59759</v>
      </c>
      <c r="H422" s="20"/>
      <c r="I422" s="22"/>
      <c r="J422" s="22"/>
      <c r="K422" s="16" t="s">
        <v>719</v>
      </c>
    </row>
    <row r="423" spans="1:11" s="27" customFormat="1" ht="52.8" x14ac:dyDescent="0.25">
      <c r="A423" s="28" t="s">
        <v>743</v>
      </c>
      <c r="B423" s="145"/>
      <c r="C423" s="145"/>
      <c r="D423" s="145"/>
      <c r="E423" s="151"/>
      <c r="F423" s="149"/>
      <c r="G423" s="57">
        <v>7780</v>
      </c>
      <c r="H423" s="20"/>
      <c r="I423" s="22"/>
      <c r="J423" s="22"/>
      <c r="K423" s="16" t="s">
        <v>741</v>
      </c>
    </row>
    <row r="424" spans="1:11" s="27" customFormat="1" ht="98.4" customHeight="1" x14ac:dyDescent="0.25">
      <c r="A424" s="7" t="s">
        <v>581</v>
      </c>
      <c r="B424" s="145"/>
      <c r="C424" s="145"/>
      <c r="D424" s="145"/>
      <c r="E424" s="151"/>
      <c r="F424" s="147">
        <v>1211807</v>
      </c>
      <c r="G424" s="11"/>
      <c r="H424" s="20"/>
      <c r="I424" s="22"/>
      <c r="J424" s="22"/>
      <c r="K424" s="66"/>
    </row>
    <row r="425" spans="1:11" s="27" customFormat="1" ht="87.6" customHeight="1" x14ac:dyDescent="0.25">
      <c r="A425" s="7" t="s">
        <v>574</v>
      </c>
      <c r="B425" s="145"/>
      <c r="C425" s="145"/>
      <c r="D425" s="145"/>
      <c r="E425" s="151"/>
      <c r="F425" s="148"/>
      <c r="G425" s="11">
        <v>154366</v>
      </c>
      <c r="H425" s="20"/>
      <c r="I425" s="22"/>
      <c r="J425" s="22"/>
      <c r="K425" s="62" t="s">
        <v>508</v>
      </c>
    </row>
    <row r="426" spans="1:11" s="27" customFormat="1" ht="87.6" customHeight="1" x14ac:dyDescent="0.25">
      <c r="A426" s="7" t="s">
        <v>584</v>
      </c>
      <c r="B426" s="145"/>
      <c r="C426" s="145"/>
      <c r="D426" s="145"/>
      <c r="E426" s="151"/>
      <c r="F426" s="148"/>
      <c r="G426" s="11">
        <v>504</v>
      </c>
      <c r="H426" s="20"/>
      <c r="I426" s="22"/>
      <c r="J426" s="22"/>
      <c r="K426" s="67" t="s">
        <v>463</v>
      </c>
    </row>
    <row r="427" spans="1:11" s="27" customFormat="1" ht="26.4" x14ac:dyDescent="0.25">
      <c r="A427" s="28" t="s">
        <v>682</v>
      </c>
      <c r="B427" s="145"/>
      <c r="C427" s="145"/>
      <c r="D427" s="145"/>
      <c r="E427" s="151"/>
      <c r="F427" s="148"/>
      <c r="G427" s="44">
        <v>470911.89000000135</v>
      </c>
      <c r="H427" s="20"/>
      <c r="I427" s="22"/>
      <c r="J427" s="22"/>
      <c r="K427" s="67"/>
    </row>
    <row r="428" spans="1:11" s="27" customFormat="1" ht="26.4" x14ac:dyDescent="0.25">
      <c r="A428" s="28" t="s">
        <v>683</v>
      </c>
      <c r="B428" s="145"/>
      <c r="C428" s="145"/>
      <c r="D428" s="145"/>
      <c r="E428" s="151"/>
      <c r="F428" s="148"/>
      <c r="G428" s="44">
        <v>10270</v>
      </c>
      <c r="H428" s="20"/>
      <c r="I428" s="22"/>
      <c r="J428" s="22"/>
      <c r="K428" s="67"/>
    </row>
    <row r="429" spans="1:11" s="27" customFormat="1" ht="26.4" x14ac:dyDescent="0.25">
      <c r="A429" s="28" t="s">
        <v>684</v>
      </c>
      <c r="B429" s="145"/>
      <c r="C429" s="145"/>
      <c r="D429" s="145"/>
      <c r="E429" s="151"/>
      <c r="F429" s="148"/>
      <c r="G429" s="44">
        <v>510578</v>
      </c>
      <c r="H429" s="20"/>
      <c r="I429" s="22"/>
      <c r="J429" s="22"/>
      <c r="K429" s="67"/>
    </row>
    <row r="430" spans="1:11" s="27" customFormat="1" ht="66" x14ac:dyDescent="0.25">
      <c r="A430" s="28" t="s">
        <v>728</v>
      </c>
      <c r="B430" s="145"/>
      <c r="C430" s="145"/>
      <c r="D430" s="145"/>
      <c r="E430" s="151"/>
      <c r="F430" s="148"/>
      <c r="G430" s="44">
        <v>0</v>
      </c>
      <c r="H430" s="20"/>
      <c r="I430" s="22"/>
      <c r="J430" s="22"/>
      <c r="K430" s="67"/>
    </row>
    <row r="431" spans="1:11" s="27" customFormat="1" ht="66" x14ac:dyDescent="0.25">
      <c r="A431" s="28" t="s">
        <v>738</v>
      </c>
      <c r="B431" s="145"/>
      <c r="C431" s="145"/>
      <c r="D431" s="145"/>
      <c r="E431" s="151"/>
      <c r="F431" s="148"/>
      <c r="G431" s="44">
        <v>4980</v>
      </c>
      <c r="H431" s="20"/>
      <c r="I431" s="22"/>
      <c r="J431" s="22"/>
      <c r="K431" s="16" t="s">
        <v>719</v>
      </c>
    </row>
    <row r="432" spans="1:11" s="27" customFormat="1" ht="66" x14ac:dyDescent="0.25">
      <c r="A432" s="28" t="s">
        <v>744</v>
      </c>
      <c r="B432" s="146"/>
      <c r="C432" s="146"/>
      <c r="D432" s="146"/>
      <c r="E432" s="152"/>
      <c r="F432" s="149"/>
      <c r="G432" s="44">
        <v>648</v>
      </c>
      <c r="H432" s="20"/>
      <c r="I432" s="22"/>
      <c r="J432" s="22"/>
      <c r="K432" s="16" t="s">
        <v>741</v>
      </c>
    </row>
    <row r="433" spans="1:11" s="27" customFormat="1" ht="87.6" customHeight="1" x14ac:dyDescent="0.25">
      <c r="A433" s="7" t="s">
        <v>622</v>
      </c>
      <c r="B433" s="144" t="s">
        <v>510</v>
      </c>
      <c r="C433" s="144" t="s">
        <v>509</v>
      </c>
      <c r="D433" s="144" t="s">
        <v>11</v>
      </c>
      <c r="E433" s="150" t="s">
        <v>511</v>
      </c>
      <c r="F433" s="147">
        <v>1734082</v>
      </c>
      <c r="G433" s="11"/>
      <c r="H433" s="20"/>
      <c r="I433" s="22"/>
      <c r="J433" s="22"/>
      <c r="K433" s="67"/>
    </row>
    <row r="434" spans="1:11" s="27" customFormat="1" x14ac:dyDescent="0.25">
      <c r="A434" s="118" t="s">
        <v>283</v>
      </c>
      <c r="B434" s="145"/>
      <c r="C434" s="145"/>
      <c r="D434" s="145"/>
      <c r="E434" s="151"/>
      <c r="F434" s="148"/>
      <c r="G434" s="44">
        <v>114478.87</v>
      </c>
      <c r="H434" s="33" t="s">
        <v>75</v>
      </c>
      <c r="I434" s="22"/>
      <c r="J434" s="22"/>
      <c r="K434" s="33" t="s">
        <v>81</v>
      </c>
    </row>
    <row r="435" spans="1:11" s="27" customFormat="1" x14ac:dyDescent="0.25">
      <c r="A435" s="118" t="s">
        <v>284</v>
      </c>
      <c r="B435" s="145"/>
      <c r="C435" s="145"/>
      <c r="D435" s="145"/>
      <c r="E435" s="151"/>
      <c r="F435" s="148"/>
      <c r="G435" s="44">
        <v>379</v>
      </c>
      <c r="H435" s="33" t="s">
        <v>75</v>
      </c>
      <c r="I435" s="22"/>
      <c r="J435" s="22"/>
      <c r="K435" s="33" t="s">
        <v>81</v>
      </c>
    </row>
    <row r="436" spans="1:11" s="27" customFormat="1" x14ac:dyDescent="0.25">
      <c r="A436" s="118" t="s">
        <v>285</v>
      </c>
      <c r="B436" s="145"/>
      <c r="C436" s="145"/>
      <c r="D436" s="145"/>
      <c r="E436" s="151"/>
      <c r="F436" s="148"/>
      <c r="G436" s="44">
        <v>2292.0500000000002</v>
      </c>
      <c r="H436" s="33" t="s">
        <v>75</v>
      </c>
      <c r="I436" s="22"/>
      <c r="J436" s="22"/>
      <c r="K436" s="33" t="s">
        <v>81</v>
      </c>
    </row>
    <row r="437" spans="1:11" s="27" customFormat="1" ht="26.4" x14ac:dyDescent="0.25">
      <c r="A437" s="118" t="s">
        <v>286</v>
      </c>
      <c r="B437" s="145"/>
      <c r="C437" s="145"/>
      <c r="D437" s="145"/>
      <c r="E437" s="151"/>
      <c r="F437" s="148"/>
      <c r="G437" s="44">
        <v>261.35000000000002</v>
      </c>
      <c r="H437" s="33" t="s">
        <v>75</v>
      </c>
      <c r="I437" s="22"/>
      <c r="J437" s="22"/>
      <c r="K437" s="33" t="s">
        <v>81</v>
      </c>
    </row>
    <row r="438" spans="1:11" s="27" customFormat="1" x14ac:dyDescent="0.25">
      <c r="A438" s="118" t="s">
        <v>263</v>
      </c>
      <c r="B438" s="145"/>
      <c r="C438" s="145"/>
      <c r="D438" s="145"/>
      <c r="E438" s="151"/>
      <c r="F438" s="148"/>
      <c r="G438" s="44">
        <v>2394.2800000000002</v>
      </c>
      <c r="H438" s="33" t="s">
        <v>75</v>
      </c>
      <c r="I438" s="22"/>
      <c r="J438" s="22"/>
      <c r="K438" s="33" t="s">
        <v>81</v>
      </c>
    </row>
    <row r="439" spans="1:11" s="27" customFormat="1" x14ac:dyDescent="0.25">
      <c r="A439" s="118" t="s">
        <v>287</v>
      </c>
      <c r="B439" s="145"/>
      <c r="C439" s="145"/>
      <c r="D439" s="145"/>
      <c r="E439" s="151"/>
      <c r="F439" s="148"/>
      <c r="G439" s="44">
        <v>684396.13</v>
      </c>
      <c r="H439" s="33" t="s">
        <v>75</v>
      </c>
      <c r="I439" s="22"/>
      <c r="J439" s="22"/>
      <c r="K439" s="33" t="s">
        <v>81</v>
      </c>
    </row>
    <row r="440" spans="1:11" s="27" customFormat="1" x14ac:dyDescent="0.25">
      <c r="A440" s="118" t="s">
        <v>288</v>
      </c>
      <c r="B440" s="145"/>
      <c r="C440" s="145"/>
      <c r="D440" s="145"/>
      <c r="E440" s="151"/>
      <c r="F440" s="148"/>
      <c r="G440" s="44">
        <v>33928.450000000004</v>
      </c>
      <c r="H440" s="33" t="s">
        <v>75</v>
      </c>
      <c r="I440" s="22"/>
      <c r="J440" s="22"/>
      <c r="K440" s="33" t="s">
        <v>81</v>
      </c>
    </row>
    <row r="441" spans="1:11" s="27" customFormat="1" x14ac:dyDescent="0.25">
      <c r="A441" s="118" t="s">
        <v>265</v>
      </c>
      <c r="B441" s="145"/>
      <c r="C441" s="145"/>
      <c r="D441" s="145"/>
      <c r="E441" s="151"/>
      <c r="F441" s="148"/>
      <c r="G441" s="44">
        <v>127462.97</v>
      </c>
      <c r="H441" s="33" t="s">
        <v>75</v>
      </c>
      <c r="I441" s="22"/>
      <c r="J441" s="22"/>
      <c r="K441" s="33" t="s">
        <v>81</v>
      </c>
    </row>
    <row r="442" spans="1:11" s="27" customFormat="1" ht="26.4" x14ac:dyDescent="0.25">
      <c r="A442" s="118" t="s">
        <v>611</v>
      </c>
      <c r="B442" s="145"/>
      <c r="C442" s="145"/>
      <c r="D442" s="145"/>
      <c r="E442" s="151"/>
      <c r="F442" s="148"/>
      <c r="G442" s="44">
        <v>196638.1</v>
      </c>
      <c r="H442" s="33" t="s">
        <v>75</v>
      </c>
      <c r="I442" s="22"/>
      <c r="J442" s="22"/>
      <c r="K442" s="33" t="s">
        <v>81</v>
      </c>
    </row>
    <row r="443" spans="1:11" s="27" customFormat="1" x14ac:dyDescent="0.25">
      <c r="A443" s="118" t="s">
        <v>290</v>
      </c>
      <c r="B443" s="145"/>
      <c r="C443" s="145"/>
      <c r="D443" s="145"/>
      <c r="E443" s="151"/>
      <c r="F443" s="148"/>
      <c r="G443" s="44">
        <v>559297.41</v>
      </c>
      <c r="H443" s="33" t="s">
        <v>75</v>
      </c>
      <c r="I443" s="22"/>
      <c r="J443" s="22"/>
      <c r="K443" s="33" t="s">
        <v>81</v>
      </c>
    </row>
    <row r="444" spans="1:11" s="27" customFormat="1" x14ac:dyDescent="0.25">
      <c r="A444" s="118" t="s">
        <v>291</v>
      </c>
      <c r="B444" s="145"/>
      <c r="C444" s="145"/>
      <c r="D444" s="145"/>
      <c r="E444" s="151"/>
      <c r="F444" s="149"/>
      <c r="G444" s="44">
        <v>12549</v>
      </c>
      <c r="H444" s="33" t="s">
        <v>75</v>
      </c>
      <c r="I444" s="22"/>
      <c r="J444" s="22"/>
      <c r="K444" s="33" t="s">
        <v>81</v>
      </c>
    </row>
    <row r="445" spans="1:11" s="27" customFormat="1" ht="87.6" customHeight="1" x14ac:dyDescent="0.25">
      <c r="A445" s="7" t="s">
        <v>621</v>
      </c>
      <c r="B445" s="145"/>
      <c r="C445" s="145"/>
      <c r="D445" s="145"/>
      <c r="E445" s="151"/>
      <c r="F445" s="147">
        <v>496441</v>
      </c>
      <c r="G445" s="11"/>
      <c r="H445" s="20"/>
      <c r="I445" s="22"/>
      <c r="J445" s="22"/>
      <c r="K445" s="67"/>
    </row>
    <row r="446" spans="1:11" s="27" customFormat="1" x14ac:dyDescent="0.25">
      <c r="A446" s="118" t="s">
        <v>620</v>
      </c>
      <c r="B446" s="145"/>
      <c r="C446" s="145"/>
      <c r="D446" s="145"/>
      <c r="E446" s="151"/>
      <c r="F446" s="148"/>
      <c r="G446" s="44">
        <v>486651.24000000005</v>
      </c>
      <c r="H446" s="33" t="s">
        <v>75</v>
      </c>
      <c r="I446" s="22"/>
      <c r="J446" s="22"/>
      <c r="K446" s="33" t="s">
        <v>75</v>
      </c>
    </row>
    <row r="447" spans="1:11" s="27" customFormat="1" x14ac:dyDescent="0.25">
      <c r="A447" s="118" t="s">
        <v>293</v>
      </c>
      <c r="B447" s="145"/>
      <c r="C447" s="145"/>
      <c r="D447" s="145"/>
      <c r="E447" s="151"/>
      <c r="F447" s="148"/>
      <c r="G447" s="44">
        <v>4683.8600000000006</v>
      </c>
      <c r="H447" s="33" t="s">
        <v>75</v>
      </c>
      <c r="I447" s="22"/>
      <c r="J447" s="22"/>
      <c r="K447" s="33" t="s">
        <v>81</v>
      </c>
    </row>
    <row r="448" spans="1:11" s="27" customFormat="1" ht="26.4" x14ac:dyDescent="0.25">
      <c r="A448" s="118" t="s">
        <v>294</v>
      </c>
      <c r="B448" s="145"/>
      <c r="C448" s="145"/>
      <c r="D448" s="145"/>
      <c r="E448" s="151"/>
      <c r="F448" s="148"/>
      <c r="G448" s="44">
        <v>729.02</v>
      </c>
      <c r="H448" s="33" t="s">
        <v>75</v>
      </c>
      <c r="I448" s="22"/>
      <c r="J448" s="22"/>
      <c r="K448" s="33" t="s">
        <v>81</v>
      </c>
    </row>
    <row r="449" spans="1:11" s="27" customFormat="1" ht="26.4" x14ac:dyDescent="0.25">
      <c r="A449" s="118" t="s">
        <v>295</v>
      </c>
      <c r="B449" s="145"/>
      <c r="C449" s="145"/>
      <c r="D449" s="145"/>
      <c r="E449" s="151"/>
      <c r="F449" s="149"/>
      <c r="G449" s="44">
        <v>4374.97</v>
      </c>
      <c r="H449" s="33" t="s">
        <v>75</v>
      </c>
      <c r="I449" s="22"/>
      <c r="J449" s="22"/>
      <c r="K449" s="33" t="s">
        <v>81</v>
      </c>
    </row>
    <row r="450" spans="1:11" s="27" customFormat="1" ht="49.2" customHeight="1" x14ac:dyDescent="0.25">
      <c r="A450" s="7" t="s">
        <v>623</v>
      </c>
      <c r="B450" s="145"/>
      <c r="C450" s="145"/>
      <c r="D450" s="145"/>
      <c r="E450" s="151"/>
      <c r="F450" s="147">
        <v>128503</v>
      </c>
      <c r="G450" s="11"/>
      <c r="H450" s="20"/>
      <c r="I450" s="22"/>
      <c r="J450" s="22"/>
      <c r="K450" s="67"/>
    </row>
    <row r="451" spans="1:11" s="27" customFormat="1" ht="26.4" x14ac:dyDescent="0.25">
      <c r="A451" s="118" t="s">
        <v>297</v>
      </c>
      <c r="B451" s="145"/>
      <c r="C451" s="145"/>
      <c r="D451" s="145"/>
      <c r="E451" s="151"/>
      <c r="F451" s="148"/>
      <c r="G451" s="44">
        <v>25516.62</v>
      </c>
      <c r="H451" s="33" t="s">
        <v>75</v>
      </c>
      <c r="I451" s="34"/>
      <c r="J451" s="34"/>
      <c r="K451" s="33" t="s">
        <v>81</v>
      </c>
    </row>
    <row r="452" spans="1:11" s="27" customFormat="1" x14ac:dyDescent="0.25">
      <c r="A452" s="118" t="s">
        <v>298</v>
      </c>
      <c r="B452" s="145"/>
      <c r="C452" s="145"/>
      <c r="D452" s="145"/>
      <c r="E452" s="151"/>
      <c r="F452" s="148"/>
      <c r="G452" s="44">
        <v>14674.32</v>
      </c>
      <c r="H452" s="33" t="s">
        <v>75</v>
      </c>
      <c r="I452" s="34"/>
      <c r="J452" s="34"/>
      <c r="K452" s="33" t="s">
        <v>81</v>
      </c>
    </row>
    <row r="453" spans="1:11" s="27" customFormat="1" x14ac:dyDescent="0.25">
      <c r="A453" s="118" t="s">
        <v>299</v>
      </c>
      <c r="B453" s="145"/>
      <c r="C453" s="145"/>
      <c r="D453" s="145"/>
      <c r="E453" s="151"/>
      <c r="F453" s="148"/>
      <c r="G453" s="44">
        <v>26282.77</v>
      </c>
      <c r="H453" s="33" t="s">
        <v>75</v>
      </c>
      <c r="I453" s="34"/>
      <c r="J453" s="34"/>
      <c r="K453" s="33" t="s">
        <v>81</v>
      </c>
    </row>
    <row r="454" spans="1:11" s="27" customFormat="1" ht="26.4" x14ac:dyDescent="0.25">
      <c r="A454" s="118" t="s">
        <v>300</v>
      </c>
      <c r="B454" s="145"/>
      <c r="C454" s="145"/>
      <c r="D454" s="145"/>
      <c r="E454" s="151"/>
      <c r="F454" s="148"/>
      <c r="G454" s="44">
        <v>2372.19</v>
      </c>
      <c r="H454" s="33" t="s">
        <v>75</v>
      </c>
      <c r="I454" s="34"/>
      <c r="J454" s="34"/>
      <c r="K454" s="33" t="s">
        <v>81</v>
      </c>
    </row>
    <row r="455" spans="1:11" s="27" customFormat="1" ht="26.4" x14ac:dyDescent="0.25">
      <c r="A455" s="118" t="s">
        <v>301</v>
      </c>
      <c r="B455" s="145"/>
      <c r="C455" s="145"/>
      <c r="D455" s="145"/>
      <c r="E455" s="151"/>
      <c r="F455" s="148"/>
      <c r="G455" s="44">
        <v>8137.13</v>
      </c>
      <c r="H455" s="33" t="s">
        <v>75</v>
      </c>
      <c r="I455" s="34"/>
      <c r="J455" s="34"/>
      <c r="K455" s="33" t="s">
        <v>81</v>
      </c>
    </row>
    <row r="456" spans="1:11" s="27" customFormat="1" x14ac:dyDescent="0.25">
      <c r="A456" s="118" t="s">
        <v>302</v>
      </c>
      <c r="B456" s="145"/>
      <c r="C456" s="145"/>
      <c r="D456" s="145"/>
      <c r="E456" s="151"/>
      <c r="F456" s="148"/>
      <c r="G456" s="44">
        <v>48757.33</v>
      </c>
      <c r="H456" s="33" t="s">
        <v>75</v>
      </c>
      <c r="I456" s="34"/>
      <c r="J456" s="34"/>
      <c r="K456" s="33" t="s">
        <v>81</v>
      </c>
    </row>
    <row r="457" spans="1:11" s="27" customFormat="1" x14ac:dyDescent="0.25">
      <c r="A457" s="118" t="s">
        <v>303</v>
      </c>
      <c r="B457" s="145"/>
      <c r="C457" s="145"/>
      <c r="D457" s="145"/>
      <c r="E457" s="151"/>
      <c r="F457" s="148"/>
      <c r="G457" s="44">
        <v>2300.15</v>
      </c>
      <c r="H457" s="33" t="s">
        <v>75</v>
      </c>
      <c r="I457" s="34"/>
      <c r="J457" s="34"/>
      <c r="K457" s="33" t="s">
        <v>81</v>
      </c>
    </row>
    <row r="458" spans="1:11" s="27" customFormat="1" ht="14.4" thickBot="1" x14ac:dyDescent="0.3">
      <c r="A458" s="118" t="s">
        <v>304</v>
      </c>
      <c r="B458" s="145"/>
      <c r="C458" s="145"/>
      <c r="D458" s="145"/>
      <c r="E458" s="151"/>
      <c r="F458" s="149"/>
      <c r="G458" s="44">
        <v>456.07</v>
      </c>
      <c r="H458" s="33" t="s">
        <v>75</v>
      </c>
      <c r="I458" s="34"/>
      <c r="J458" s="34"/>
      <c r="K458" s="33" t="s">
        <v>81</v>
      </c>
    </row>
    <row r="459" spans="1:11" s="27" customFormat="1" ht="21.6" customHeight="1" x14ac:dyDescent="0.25">
      <c r="A459" s="144" t="s">
        <v>512</v>
      </c>
      <c r="B459" s="145"/>
      <c r="C459" s="145"/>
      <c r="D459" s="145"/>
      <c r="E459" s="151"/>
      <c r="F459" s="147">
        <v>128767</v>
      </c>
      <c r="G459" s="159">
        <v>128766.04166250001</v>
      </c>
      <c r="H459" s="124" t="s">
        <v>67</v>
      </c>
      <c r="I459" s="124">
        <v>0.19275207410390655</v>
      </c>
      <c r="J459" s="125">
        <v>1241.5</v>
      </c>
      <c r="K459" s="144" t="s">
        <v>74</v>
      </c>
    </row>
    <row r="460" spans="1:11" s="27" customFormat="1" ht="16.8" customHeight="1" x14ac:dyDescent="0.25">
      <c r="A460" s="145"/>
      <c r="B460" s="145"/>
      <c r="C460" s="145"/>
      <c r="D460" s="145"/>
      <c r="E460" s="151"/>
      <c r="F460" s="148"/>
      <c r="G460" s="160"/>
      <c r="H460" s="112" t="s">
        <v>363</v>
      </c>
      <c r="I460" s="112">
        <v>0.19567299953876199</v>
      </c>
      <c r="J460" s="121">
        <v>135505</v>
      </c>
      <c r="K460" s="145"/>
    </row>
    <row r="461" spans="1:11" s="27" customFormat="1" ht="18" customHeight="1" x14ac:dyDescent="0.25">
      <c r="A461" s="145"/>
      <c r="B461" s="145"/>
      <c r="C461" s="145"/>
      <c r="D461" s="145"/>
      <c r="E461" s="151"/>
      <c r="F461" s="148"/>
      <c r="G461" s="160"/>
      <c r="H461" s="112" t="s">
        <v>361</v>
      </c>
      <c r="I461" s="112">
        <v>0.76047241882524641</v>
      </c>
      <c r="J461" s="121">
        <v>109640</v>
      </c>
      <c r="K461" s="145"/>
    </row>
    <row r="462" spans="1:11" s="27" customFormat="1" ht="15" customHeight="1" x14ac:dyDescent="0.25">
      <c r="A462" s="145"/>
      <c r="B462" s="145"/>
      <c r="C462" s="145"/>
      <c r="D462" s="145"/>
      <c r="E462" s="151"/>
      <c r="F462" s="148"/>
      <c r="G462" s="160"/>
      <c r="H462" s="112" t="s">
        <v>503</v>
      </c>
      <c r="I462" s="112">
        <v>4.4363566487317499E-2</v>
      </c>
      <c r="J462" s="121">
        <v>26020</v>
      </c>
      <c r="K462" s="145"/>
    </row>
    <row r="463" spans="1:11" s="27" customFormat="1" ht="14.4" customHeight="1" x14ac:dyDescent="0.25">
      <c r="A463" s="145"/>
      <c r="B463" s="145"/>
      <c r="C463" s="145"/>
      <c r="D463" s="145"/>
      <c r="E463" s="151"/>
      <c r="F463" s="148"/>
      <c r="G463" s="160"/>
      <c r="H463" s="112" t="s">
        <v>500</v>
      </c>
      <c r="I463" s="112">
        <v>0.1694</v>
      </c>
      <c r="J463" s="121">
        <v>9000</v>
      </c>
      <c r="K463" s="145"/>
    </row>
    <row r="464" spans="1:11" s="27" customFormat="1" ht="15.6" customHeight="1" x14ac:dyDescent="0.25">
      <c r="A464" s="145"/>
      <c r="B464" s="145"/>
      <c r="C464" s="145"/>
      <c r="D464" s="145"/>
      <c r="E464" s="151"/>
      <c r="F464" s="148"/>
      <c r="G464" s="160"/>
      <c r="H464" s="112" t="s">
        <v>513</v>
      </c>
      <c r="I464" s="112">
        <v>0.58079999999999998</v>
      </c>
      <c r="J464" s="121">
        <v>175</v>
      </c>
      <c r="K464" s="145"/>
    </row>
    <row r="465" spans="1:11" s="27" customFormat="1" ht="16.8" customHeight="1" x14ac:dyDescent="0.25">
      <c r="A465" s="145"/>
      <c r="B465" s="145"/>
      <c r="C465" s="145"/>
      <c r="D465" s="145"/>
      <c r="E465" s="151"/>
      <c r="F465" s="148"/>
      <c r="G465" s="160"/>
      <c r="H465" s="112" t="s">
        <v>498</v>
      </c>
      <c r="I465" s="112">
        <v>7.1996209999999996</v>
      </c>
      <c r="J465" s="121">
        <v>200</v>
      </c>
      <c r="K465" s="145"/>
    </row>
    <row r="466" spans="1:11" s="27" customFormat="1" ht="15.6" customHeight="1" x14ac:dyDescent="0.25">
      <c r="A466" s="145"/>
      <c r="B466" s="145"/>
      <c r="C466" s="145"/>
      <c r="D466" s="145"/>
      <c r="E466" s="151"/>
      <c r="F466" s="148"/>
      <c r="G466" s="160"/>
      <c r="H466" s="112" t="s">
        <v>362</v>
      </c>
      <c r="I466" s="112">
        <v>3.3759000000000001</v>
      </c>
      <c r="J466" s="121">
        <v>3159</v>
      </c>
      <c r="K466" s="145"/>
    </row>
    <row r="467" spans="1:11" s="27" customFormat="1" ht="15.6" customHeight="1" x14ac:dyDescent="0.25">
      <c r="A467" s="145"/>
      <c r="B467" s="145"/>
      <c r="C467" s="145"/>
      <c r="D467" s="145"/>
      <c r="E467" s="151"/>
      <c r="F467" s="148"/>
      <c r="G467" s="160"/>
      <c r="H467" s="112" t="s">
        <v>506</v>
      </c>
      <c r="I467" s="112">
        <v>3.6598941176470601</v>
      </c>
      <c r="J467" s="121">
        <v>340</v>
      </c>
      <c r="K467" s="145"/>
    </row>
    <row r="468" spans="1:11" s="27" customFormat="1" ht="15" customHeight="1" x14ac:dyDescent="0.25">
      <c r="A468" s="145"/>
      <c r="B468" s="145"/>
      <c r="C468" s="145"/>
      <c r="D468" s="145"/>
      <c r="E468" s="151"/>
      <c r="F468" s="148"/>
      <c r="G468" s="160"/>
      <c r="H468" s="112" t="s">
        <v>502</v>
      </c>
      <c r="I468" s="112">
        <v>12.326142631578948</v>
      </c>
      <c r="J468" s="121">
        <v>114</v>
      </c>
      <c r="K468" s="145"/>
    </row>
    <row r="469" spans="1:11" s="27" customFormat="1" ht="13.8" customHeight="1" x14ac:dyDescent="0.25">
      <c r="A469" s="145"/>
      <c r="B469" s="145"/>
      <c r="C469" s="145"/>
      <c r="D469" s="145"/>
      <c r="E469" s="151"/>
      <c r="F469" s="148"/>
      <c r="G469" s="160"/>
      <c r="H469" s="112" t="s">
        <v>507</v>
      </c>
      <c r="I469" s="112">
        <v>5.1844638297872345</v>
      </c>
      <c r="J469" s="121">
        <v>94</v>
      </c>
      <c r="K469" s="145"/>
    </row>
    <row r="470" spans="1:11" s="27" customFormat="1" ht="16.8" customHeight="1" thickBot="1" x14ac:dyDescent="0.3">
      <c r="A470" s="146"/>
      <c r="B470" s="146"/>
      <c r="C470" s="146"/>
      <c r="D470" s="146"/>
      <c r="E470" s="152"/>
      <c r="F470" s="149"/>
      <c r="G470" s="161"/>
      <c r="H470" s="114" t="s">
        <v>355</v>
      </c>
      <c r="I470" s="114">
        <v>68.00200000000001</v>
      </c>
      <c r="J470" s="126">
        <v>9</v>
      </c>
      <c r="K470" s="146"/>
    </row>
    <row r="471" spans="1:11" s="27" customFormat="1" ht="73.95" customHeight="1" x14ac:dyDescent="0.25">
      <c r="A471" s="7" t="s">
        <v>466</v>
      </c>
      <c r="B471" s="154" t="s">
        <v>465</v>
      </c>
      <c r="C471" s="154" t="s">
        <v>464</v>
      </c>
      <c r="D471" s="154" t="s">
        <v>11</v>
      </c>
      <c r="E471" s="166" t="s">
        <v>472</v>
      </c>
      <c r="F471" s="57"/>
      <c r="G471" s="11"/>
      <c r="H471" s="20"/>
      <c r="I471" s="22"/>
      <c r="J471" s="22"/>
      <c r="K471" s="67"/>
    </row>
    <row r="472" spans="1:11" s="27" customFormat="1" ht="73.95" customHeight="1" x14ac:dyDescent="0.25">
      <c r="A472" s="7" t="s">
        <v>467</v>
      </c>
      <c r="B472" s="154"/>
      <c r="C472" s="154"/>
      <c r="D472" s="154"/>
      <c r="E472" s="166"/>
      <c r="F472" s="57">
        <v>2779026</v>
      </c>
      <c r="G472" s="44">
        <v>2779025.52</v>
      </c>
      <c r="H472" s="86" t="s">
        <v>75</v>
      </c>
      <c r="I472" s="22"/>
      <c r="J472" s="22"/>
      <c r="K472" s="67" t="s">
        <v>81</v>
      </c>
    </row>
    <row r="473" spans="1:11" s="27" customFormat="1" ht="73.95" customHeight="1" x14ac:dyDescent="0.25">
      <c r="A473" s="7" t="s">
        <v>468</v>
      </c>
      <c r="B473" s="154"/>
      <c r="C473" s="154"/>
      <c r="D473" s="154"/>
      <c r="E473" s="166"/>
      <c r="F473" s="57">
        <v>55365</v>
      </c>
      <c r="G473" s="44">
        <v>55364.639999999999</v>
      </c>
      <c r="H473" s="86" t="s">
        <v>181</v>
      </c>
      <c r="I473" s="22"/>
      <c r="J473" s="22"/>
      <c r="K473" s="89" t="s">
        <v>184</v>
      </c>
    </row>
    <row r="474" spans="1:11" s="27" customFormat="1" ht="73.95" customHeight="1" x14ac:dyDescent="0.25">
      <c r="A474" s="7" t="s">
        <v>469</v>
      </c>
      <c r="B474" s="154"/>
      <c r="C474" s="154"/>
      <c r="D474" s="154"/>
      <c r="E474" s="166"/>
      <c r="F474" s="57">
        <v>28837</v>
      </c>
      <c r="G474" s="57">
        <v>28837</v>
      </c>
      <c r="H474" s="20"/>
      <c r="I474" s="22"/>
      <c r="J474" s="22"/>
      <c r="K474" s="16" t="s">
        <v>59</v>
      </c>
    </row>
    <row r="475" spans="1:11" s="27" customFormat="1" ht="73.95" customHeight="1" x14ac:dyDescent="0.25">
      <c r="A475" s="7" t="s">
        <v>470</v>
      </c>
      <c r="B475" s="154"/>
      <c r="C475" s="154"/>
      <c r="D475" s="154"/>
      <c r="E475" s="166"/>
      <c r="F475" s="57">
        <v>1590</v>
      </c>
      <c r="G475" s="11">
        <v>1590</v>
      </c>
      <c r="H475" s="20"/>
      <c r="I475" s="22"/>
      <c r="J475" s="22"/>
      <c r="K475" s="67" t="s">
        <v>463</v>
      </c>
    </row>
    <row r="476" spans="1:11" s="27" customFormat="1" ht="73.95" customHeight="1" x14ac:dyDescent="0.25">
      <c r="A476" s="7" t="s">
        <v>471</v>
      </c>
      <c r="B476" s="154"/>
      <c r="C476" s="154"/>
      <c r="D476" s="154"/>
      <c r="E476" s="166"/>
      <c r="F476" s="57">
        <v>7960</v>
      </c>
      <c r="G476" s="11">
        <v>7960</v>
      </c>
      <c r="H476" s="20"/>
      <c r="I476" s="22"/>
      <c r="J476" s="22"/>
      <c r="K476" s="67" t="s">
        <v>702</v>
      </c>
    </row>
    <row r="477" spans="1:11" s="27" customFormat="1" ht="73.95" customHeight="1" x14ac:dyDescent="0.25">
      <c r="A477" s="75" t="s">
        <v>625</v>
      </c>
      <c r="B477" s="51" t="s">
        <v>465</v>
      </c>
      <c r="C477" s="51" t="s">
        <v>624</v>
      </c>
      <c r="D477" s="51" t="s">
        <v>11</v>
      </c>
      <c r="E477" s="54" t="s">
        <v>626</v>
      </c>
      <c r="F477" s="44">
        <v>67880</v>
      </c>
      <c r="G477" s="44">
        <v>11977.69</v>
      </c>
      <c r="H477" s="86" t="s">
        <v>181</v>
      </c>
      <c r="I477" s="34"/>
      <c r="J477" s="34"/>
      <c r="K477" s="89" t="s">
        <v>184</v>
      </c>
    </row>
    <row r="478" spans="1:11" s="27" customFormat="1" ht="73.95" customHeight="1" x14ac:dyDescent="0.25">
      <c r="A478" s="193" t="s">
        <v>707</v>
      </c>
      <c r="B478" s="144" t="s">
        <v>703</v>
      </c>
      <c r="C478" s="144" t="s">
        <v>704</v>
      </c>
      <c r="D478" s="144" t="s">
        <v>16</v>
      </c>
      <c r="E478" s="150" t="s">
        <v>708</v>
      </c>
      <c r="F478" s="162">
        <v>9550228</v>
      </c>
      <c r="G478" s="80">
        <v>1757359</v>
      </c>
      <c r="H478" s="7"/>
      <c r="I478" s="7"/>
      <c r="J478" s="7"/>
      <c r="K478" s="16" t="s">
        <v>705</v>
      </c>
    </row>
    <row r="479" spans="1:11" s="27" customFormat="1" ht="73.95" customHeight="1" x14ac:dyDescent="0.25">
      <c r="A479" s="194"/>
      <c r="B479" s="145"/>
      <c r="C479" s="145"/>
      <c r="D479" s="145"/>
      <c r="E479" s="151"/>
      <c r="F479" s="163"/>
      <c r="G479" s="80">
        <v>7113884</v>
      </c>
      <c r="H479" s="7"/>
      <c r="I479" s="7"/>
      <c r="J479" s="7"/>
      <c r="K479" s="16" t="s">
        <v>379</v>
      </c>
    </row>
    <row r="480" spans="1:11" s="27" customFormat="1" ht="73.95" customHeight="1" x14ac:dyDescent="0.25">
      <c r="A480" s="195"/>
      <c r="B480" s="146"/>
      <c r="C480" s="146"/>
      <c r="D480" s="146"/>
      <c r="E480" s="152"/>
      <c r="F480" s="164"/>
      <c r="G480" s="80">
        <v>97479</v>
      </c>
      <c r="H480" s="7"/>
      <c r="I480" s="7"/>
      <c r="J480" s="7"/>
      <c r="K480" s="16" t="s">
        <v>706</v>
      </c>
    </row>
    <row r="481" spans="1:11" s="27" customFormat="1" ht="73.95" customHeight="1" x14ac:dyDescent="0.25">
      <c r="A481" s="127" t="s">
        <v>89</v>
      </c>
      <c r="B481" s="144" t="s">
        <v>628</v>
      </c>
      <c r="C481" s="144" t="s">
        <v>627</v>
      </c>
      <c r="D481" s="144" t="s">
        <v>11</v>
      </c>
      <c r="E481" s="150" t="s">
        <v>636</v>
      </c>
      <c r="F481" s="44">
        <v>49075</v>
      </c>
      <c r="G481" s="44">
        <v>49075</v>
      </c>
      <c r="H481" s="33" t="s">
        <v>631</v>
      </c>
      <c r="I481" s="34"/>
      <c r="J481" s="34"/>
      <c r="K481" s="35"/>
    </row>
    <row r="482" spans="1:11" s="27" customFormat="1" ht="73.95" customHeight="1" x14ac:dyDescent="0.25">
      <c r="A482" s="127" t="s">
        <v>90</v>
      </c>
      <c r="B482" s="145"/>
      <c r="C482" s="145"/>
      <c r="D482" s="145"/>
      <c r="E482" s="151"/>
      <c r="F482" s="44">
        <v>63000</v>
      </c>
      <c r="G482" s="44">
        <v>63000</v>
      </c>
      <c r="H482" s="33" t="s">
        <v>632</v>
      </c>
      <c r="I482" s="34"/>
      <c r="J482" s="34"/>
      <c r="K482" s="35"/>
    </row>
    <row r="483" spans="1:11" s="27" customFormat="1" ht="73.95" customHeight="1" x14ac:dyDescent="0.25">
      <c r="A483" s="127" t="s">
        <v>91</v>
      </c>
      <c r="B483" s="145"/>
      <c r="C483" s="145"/>
      <c r="D483" s="145"/>
      <c r="E483" s="151"/>
      <c r="F483" s="44">
        <v>175421</v>
      </c>
      <c r="G483" s="44">
        <v>175421</v>
      </c>
      <c r="H483" s="33" t="s">
        <v>633</v>
      </c>
      <c r="I483" s="34"/>
      <c r="J483" s="34"/>
      <c r="K483" s="35"/>
    </row>
    <row r="484" spans="1:11" s="27" customFormat="1" ht="73.95" customHeight="1" x14ac:dyDescent="0.25">
      <c r="A484" s="127" t="s">
        <v>629</v>
      </c>
      <c r="B484" s="145"/>
      <c r="C484" s="145"/>
      <c r="D484" s="145"/>
      <c r="E484" s="151"/>
      <c r="F484" s="44">
        <v>381795</v>
      </c>
      <c r="G484" s="44">
        <v>49508.76</v>
      </c>
      <c r="H484" s="33" t="s">
        <v>634</v>
      </c>
      <c r="I484" s="34"/>
      <c r="J484" s="34"/>
      <c r="K484" s="35"/>
    </row>
    <row r="485" spans="1:11" s="27" customFormat="1" ht="73.95" customHeight="1" x14ac:dyDescent="0.25">
      <c r="A485" s="127" t="s">
        <v>630</v>
      </c>
      <c r="B485" s="146"/>
      <c r="C485" s="146"/>
      <c r="D485" s="146"/>
      <c r="E485" s="152"/>
      <c r="F485" s="44">
        <v>376625</v>
      </c>
      <c r="G485" s="60">
        <v>376625</v>
      </c>
      <c r="H485" s="128" t="s">
        <v>635</v>
      </c>
      <c r="I485" s="34"/>
      <c r="J485" s="34"/>
      <c r="K485" s="35"/>
    </row>
    <row r="486" spans="1:11" s="27" customFormat="1" ht="73.95" customHeight="1" x14ac:dyDescent="0.25">
      <c r="A486" s="127" t="s">
        <v>720</v>
      </c>
      <c r="B486" s="52" t="s">
        <v>721</v>
      </c>
      <c r="C486" s="52" t="s">
        <v>722</v>
      </c>
      <c r="D486" s="52" t="s">
        <v>11</v>
      </c>
      <c r="E486" s="55" t="s">
        <v>723</v>
      </c>
      <c r="F486" s="60">
        <v>1528</v>
      </c>
      <c r="G486" s="60">
        <v>1528</v>
      </c>
      <c r="H486" s="129"/>
      <c r="I486" s="34"/>
      <c r="J486" s="34"/>
      <c r="K486" s="16" t="s">
        <v>442</v>
      </c>
    </row>
    <row r="487" spans="1:11" s="27" customFormat="1" ht="60" customHeight="1" x14ac:dyDescent="0.25">
      <c r="A487" s="36" t="s">
        <v>644</v>
      </c>
      <c r="B487" s="144" t="s">
        <v>565</v>
      </c>
      <c r="C487" s="144" t="s">
        <v>564</v>
      </c>
      <c r="D487" s="144" t="s">
        <v>11</v>
      </c>
      <c r="E487" s="150" t="s">
        <v>566</v>
      </c>
      <c r="F487" s="147">
        <v>18725744</v>
      </c>
      <c r="G487" s="44"/>
      <c r="H487" s="130"/>
      <c r="I487" s="34"/>
      <c r="J487" s="34"/>
      <c r="K487" s="144" t="s">
        <v>81</v>
      </c>
    </row>
    <row r="488" spans="1:11" s="27" customFormat="1" x14ac:dyDescent="0.25">
      <c r="A488" s="118" t="s">
        <v>283</v>
      </c>
      <c r="B488" s="145"/>
      <c r="C488" s="145"/>
      <c r="D488" s="145"/>
      <c r="E488" s="151"/>
      <c r="F488" s="148"/>
      <c r="G488" s="44">
        <v>222179.43</v>
      </c>
      <c r="H488" s="130"/>
      <c r="I488" s="34"/>
      <c r="J488" s="34"/>
      <c r="K488" s="145"/>
    </row>
    <row r="489" spans="1:11" s="27" customFormat="1" x14ac:dyDescent="0.25">
      <c r="A489" s="118" t="s">
        <v>645</v>
      </c>
      <c r="B489" s="145"/>
      <c r="C489" s="145"/>
      <c r="D489" s="145"/>
      <c r="E489" s="151"/>
      <c r="F489" s="148"/>
      <c r="G489" s="44">
        <v>11069</v>
      </c>
      <c r="H489" s="130"/>
      <c r="I489" s="34"/>
      <c r="J489" s="34"/>
      <c r="K489" s="145"/>
    </row>
    <row r="490" spans="1:11" s="27" customFormat="1" x14ac:dyDescent="0.25">
      <c r="A490" s="118" t="s">
        <v>285</v>
      </c>
      <c r="B490" s="145"/>
      <c r="C490" s="145"/>
      <c r="D490" s="145"/>
      <c r="E490" s="151"/>
      <c r="F490" s="148"/>
      <c r="G490" s="44">
        <v>72964.39</v>
      </c>
      <c r="H490" s="130"/>
      <c r="I490" s="34"/>
      <c r="J490" s="34"/>
      <c r="K490" s="145"/>
    </row>
    <row r="491" spans="1:11" s="27" customFormat="1" ht="26.4" x14ac:dyDescent="0.25">
      <c r="A491" s="118" t="s">
        <v>286</v>
      </c>
      <c r="B491" s="145"/>
      <c r="C491" s="145"/>
      <c r="D491" s="145"/>
      <c r="E491" s="151"/>
      <c r="F491" s="148"/>
      <c r="G491" s="44">
        <v>7097.2899999999991</v>
      </c>
      <c r="H491" s="130"/>
      <c r="I491" s="34"/>
      <c r="J491" s="34"/>
      <c r="K491" s="145"/>
    </row>
    <row r="492" spans="1:11" s="27" customFormat="1" x14ac:dyDescent="0.25">
      <c r="A492" s="118" t="s">
        <v>263</v>
      </c>
      <c r="B492" s="145"/>
      <c r="C492" s="145"/>
      <c r="D492" s="145"/>
      <c r="E492" s="151"/>
      <c r="F492" s="148"/>
      <c r="G492" s="44">
        <v>10314.64</v>
      </c>
      <c r="H492" s="130"/>
      <c r="I492" s="34"/>
      <c r="J492" s="34"/>
      <c r="K492" s="145"/>
    </row>
    <row r="493" spans="1:11" s="27" customFormat="1" x14ac:dyDescent="0.25">
      <c r="A493" s="118" t="s">
        <v>287</v>
      </c>
      <c r="B493" s="145"/>
      <c r="C493" s="145"/>
      <c r="D493" s="145"/>
      <c r="E493" s="151"/>
      <c r="F493" s="148"/>
      <c r="G493" s="44">
        <v>1212927.6200000001</v>
      </c>
      <c r="H493" s="130"/>
      <c r="I493" s="34"/>
      <c r="J493" s="34"/>
      <c r="K493" s="145"/>
    </row>
    <row r="494" spans="1:11" s="27" customFormat="1" x14ac:dyDescent="0.25">
      <c r="A494" s="118" t="s">
        <v>288</v>
      </c>
      <c r="B494" s="145"/>
      <c r="C494" s="145"/>
      <c r="D494" s="145"/>
      <c r="E494" s="151"/>
      <c r="F494" s="148"/>
      <c r="G494" s="44">
        <v>78629.87</v>
      </c>
      <c r="H494" s="130"/>
      <c r="I494" s="34"/>
      <c r="J494" s="34"/>
      <c r="K494" s="145"/>
    </row>
    <row r="495" spans="1:11" s="27" customFormat="1" x14ac:dyDescent="0.25">
      <c r="A495" s="118" t="s">
        <v>265</v>
      </c>
      <c r="B495" s="145"/>
      <c r="C495" s="145"/>
      <c r="D495" s="145"/>
      <c r="E495" s="151"/>
      <c r="F495" s="148"/>
      <c r="G495" s="44">
        <v>1002111.65</v>
      </c>
      <c r="H495" s="130"/>
      <c r="I495" s="34"/>
      <c r="J495" s="34"/>
      <c r="K495" s="145"/>
    </row>
    <row r="496" spans="1:11" s="27" customFormat="1" ht="26.4" x14ac:dyDescent="0.25">
      <c r="A496" s="118" t="s">
        <v>611</v>
      </c>
      <c r="B496" s="145"/>
      <c r="C496" s="145"/>
      <c r="D496" s="145"/>
      <c r="E496" s="151"/>
      <c r="F496" s="148"/>
      <c r="G496" s="44">
        <v>370142.31</v>
      </c>
      <c r="H496" s="130"/>
      <c r="I496" s="34"/>
      <c r="J496" s="34"/>
      <c r="K496" s="145"/>
    </row>
    <row r="497" spans="1:11" s="27" customFormat="1" x14ac:dyDescent="0.25">
      <c r="A497" s="118" t="s">
        <v>290</v>
      </c>
      <c r="B497" s="145"/>
      <c r="C497" s="145"/>
      <c r="D497" s="145"/>
      <c r="E497" s="151"/>
      <c r="F497" s="148"/>
      <c r="G497" s="44">
        <v>998617.59</v>
      </c>
      <c r="H497" s="130"/>
      <c r="I497" s="34"/>
      <c r="J497" s="34"/>
      <c r="K497" s="145"/>
    </row>
    <row r="498" spans="1:11" s="27" customFormat="1" x14ac:dyDescent="0.25">
      <c r="A498" s="118" t="s">
        <v>291</v>
      </c>
      <c r="B498" s="145"/>
      <c r="C498" s="145"/>
      <c r="D498" s="145"/>
      <c r="E498" s="151"/>
      <c r="F498" s="148"/>
      <c r="G498" s="44">
        <v>19115.95</v>
      </c>
      <c r="H498" s="130"/>
      <c r="I498" s="34"/>
      <c r="J498" s="34"/>
      <c r="K498" s="145"/>
    </row>
    <row r="499" spans="1:11" s="27" customFormat="1" ht="39.6" x14ac:dyDescent="0.25">
      <c r="A499" s="36" t="s">
        <v>646</v>
      </c>
      <c r="B499" s="145"/>
      <c r="C499" s="145"/>
      <c r="D499" s="145"/>
      <c r="E499" s="151"/>
      <c r="F499" s="148"/>
      <c r="G499" s="45"/>
      <c r="H499" s="130"/>
      <c r="I499" s="34"/>
      <c r="J499" s="34"/>
      <c r="K499" s="145"/>
    </row>
    <row r="500" spans="1:11" s="27" customFormat="1" x14ac:dyDescent="0.25">
      <c r="A500" s="118" t="s">
        <v>620</v>
      </c>
      <c r="B500" s="145"/>
      <c r="C500" s="145"/>
      <c r="D500" s="145"/>
      <c r="E500" s="151"/>
      <c r="F500" s="148"/>
      <c r="G500" s="44">
        <v>2016008.81</v>
      </c>
      <c r="H500" s="130"/>
      <c r="I500" s="34"/>
      <c r="J500" s="34"/>
      <c r="K500" s="145"/>
    </row>
    <row r="501" spans="1:11" s="27" customFormat="1" x14ac:dyDescent="0.25">
      <c r="A501" s="118" t="s">
        <v>293</v>
      </c>
      <c r="B501" s="145"/>
      <c r="C501" s="145"/>
      <c r="D501" s="145"/>
      <c r="E501" s="151"/>
      <c r="F501" s="148"/>
      <c r="G501" s="44">
        <v>8763.36</v>
      </c>
      <c r="H501" s="130"/>
      <c r="I501" s="34"/>
      <c r="J501" s="34"/>
      <c r="K501" s="145"/>
    </row>
    <row r="502" spans="1:11" s="27" customFormat="1" ht="26.4" x14ac:dyDescent="0.25">
      <c r="A502" s="118" t="s">
        <v>294</v>
      </c>
      <c r="B502" s="145"/>
      <c r="C502" s="145"/>
      <c r="D502" s="145"/>
      <c r="E502" s="151"/>
      <c r="F502" s="148"/>
      <c r="G502" s="44">
        <v>8661.31</v>
      </c>
      <c r="H502" s="130"/>
      <c r="I502" s="34"/>
      <c r="J502" s="34"/>
      <c r="K502" s="145"/>
    </row>
    <row r="503" spans="1:11" s="27" customFormat="1" ht="26.4" x14ac:dyDescent="0.25">
      <c r="A503" s="118" t="s">
        <v>295</v>
      </c>
      <c r="B503" s="145"/>
      <c r="C503" s="145"/>
      <c r="D503" s="145"/>
      <c r="E503" s="151"/>
      <c r="F503" s="148"/>
      <c r="G503" s="44">
        <v>112318.52000000002</v>
      </c>
      <c r="H503" s="130"/>
      <c r="I503" s="34"/>
      <c r="J503" s="34"/>
      <c r="K503" s="145"/>
    </row>
    <row r="504" spans="1:11" s="27" customFormat="1" ht="26.4" x14ac:dyDescent="0.25">
      <c r="A504" s="118" t="s">
        <v>647</v>
      </c>
      <c r="B504" s="145"/>
      <c r="C504" s="145"/>
      <c r="D504" s="145"/>
      <c r="E504" s="151"/>
      <c r="F504" s="148"/>
      <c r="G504" s="44">
        <v>12205748</v>
      </c>
      <c r="H504" s="130"/>
      <c r="I504" s="34"/>
      <c r="J504" s="34"/>
      <c r="K504" s="145"/>
    </row>
    <row r="505" spans="1:11" s="27" customFormat="1" ht="39.6" x14ac:dyDescent="0.25">
      <c r="A505" s="36" t="s">
        <v>648</v>
      </c>
      <c r="B505" s="145"/>
      <c r="C505" s="145"/>
      <c r="D505" s="145"/>
      <c r="E505" s="151"/>
      <c r="F505" s="148"/>
      <c r="G505" s="44"/>
      <c r="H505" s="130"/>
      <c r="I505" s="34"/>
      <c r="J505" s="34"/>
      <c r="K505" s="145"/>
    </row>
    <row r="506" spans="1:11" s="27" customFormat="1" x14ac:dyDescent="0.25">
      <c r="A506" s="131" t="s">
        <v>649</v>
      </c>
      <c r="B506" s="145"/>
      <c r="C506" s="145"/>
      <c r="D506" s="145"/>
      <c r="E506" s="151"/>
      <c r="F506" s="148"/>
      <c r="G506" s="60">
        <v>14653.33</v>
      </c>
      <c r="H506" s="130"/>
      <c r="I506" s="34"/>
      <c r="J506" s="34"/>
      <c r="K506" s="145"/>
    </row>
    <row r="507" spans="1:11" s="27" customFormat="1" ht="26.4" x14ac:dyDescent="0.25">
      <c r="A507" s="118" t="s">
        <v>297</v>
      </c>
      <c r="B507" s="145"/>
      <c r="C507" s="145"/>
      <c r="D507" s="145"/>
      <c r="E507" s="151"/>
      <c r="F507" s="148"/>
      <c r="G507" s="44">
        <v>76549.86</v>
      </c>
      <c r="H507" s="130"/>
      <c r="I507" s="34"/>
      <c r="J507" s="34"/>
      <c r="K507" s="145"/>
    </row>
    <row r="508" spans="1:11" s="27" customFormat="1" x14ac:dyDescent="0.25">
      <c r="A508" s="118" t="s">
        <v>298</v>
      </c>
      <c r="B508" s="145"/>
      <c r="C508" s="145"/>
      <c r="D508" s="145"/>
      <c r="E508" s="151"/>
      <c r="F508" s="148"/>
      <c r="G508" s="44">
        <v>10008.32</v>
      </c>
      <c r="H508" s="130"/>
      <c r="I508" s="34"/>
      <c r="J508" s="34"/>
      <c r="K508" s="145"/>
    </row>
    <row r="509" spans="1:11" s="27" customFormat="1" x14ac:dyDescent="0.25">
      <c r="A509" s="118" t="s">
        <v>299</v>
      </c>
      <c r="B509" s="145"/>
      <c r="C509" s="145"/>
      <c r="D509" s="145"/>
      <c r="E509" s="151"/>
      <c r="F509" s="148"/>
      <c r="G509" s="61">
        <v>100523.20999999999</v>
      </c>
      <c r="H509" s="130"/>
      <c r="I509" s="34"/>
      <c r="J509" s="34"/>
      <c r="K509" s="145"/>
    </row>
    <row r="510" spans="1:11" s="27" customFormat="1" ht="26.4" x14ac:dyDescent="0.25">
      <c r="A510" s="118" t="s">
        <v>300</v>
      </c>
      <c r="B510" s="145"/>
      <c r="C510" s="145"/>
      <c r="D510" s="145"/>
      <c r="E510" s="151"/>
      <c r="F510" s="148"/>
      <c r="G510" s="60">
        <v>20899.080000000002</v>
      </c>
      <c r="H510" s="130"/>
      <c r="I510" s="34"/>
      <c r="J510" s="34"/>
      <c r="K510" s="145"/>
    </row>
    <row r="511" spans="1:11" s="27" customFormat="1" ht="26.4" x14ac:dyDescent="0.25">
      <c r="A511" s="118" t="s">
        <v>301</v>
      </c>
      <c r="B511" s="145"/>
      <c r="C511" s="145"/>
      <c r="D511" s="145"/>
      <c r="E511" s="151"/>
      <c r="F511" s="148"/>
      <c r="G511" s="44">
        <v>29492.18</v>
      </c>
      <c r="H511" s="130"/>
      <c r="I511" s="34"/>
      <c r="J511" s="34"/>
      <c r="K511" s="145"/>
    </row>
    <row r="512" spans="1:11" s="27" customFormat="1" x14ac:dyDescent="0.25">
      <c r="A512" s="118" t="s">
        <v>302</v>
      </c>
      <c r="B512" s="145"/>
      <c r="C512" s="145"/>
      <c r="D512" s="145"/>
      <c r="E512" s="151"/>
      <c r="F512" s="148"/>
      <c r="G512" s="61">
        <v>105762.18</v>
      </c>
      <c r="H512" s="130"/>
      <c r="I512" s="34"/>
      <c r="J512" s="34"/>
      <c r="K512" s="145"/>
    </row>
    <row r="513" spans="1:11" s="27" customFormat="1" x14ac:dyDescent="0.25">
      <c r="A513" s="118" t="s">
        <v>303</v>
      </c>
      <c r="B513" s="145"/>
      <c r="C513" s="145"/>
      <c r="D513" s="145"/>
      <c r="E513" s="151"/>
      <c r="F513" s="148"/>
      <c r="G513" s="44">
        <v>9587.4700000000012</v>
      </c>
      <c r="H513" s="130"/>
      <c r="I513" s="34"/>
      <c r="J513" s="34"/>
      <c r="K513" s="145"/>
    </row>
    <row r="514" spans="1:11" s="27" customFormat="1" ht="14.4" thickBot="1" x14ac:dyDescent="0.3">
      <c r="A514" s="118" t="s">
        <v>304</v>
      </c>
      <c r="B514" s="145"/>
      <c r="C514" s="145"/>
      <c r="D514" s="145"/>
      <c r="E514" s="151"/>
      <c r="F514" s="149"/>
      <c r="G514" s="60">
        <v>1598.63</v>
      </c>
      <c r="H514" s="130"/>
      <c r="I514" s="34"/>
      <c r="J514" s="34"/>
      <c r="K514" s="146"/>
    </row>
    <row r="515" spans="1:11" s="27" customFormat="1" ht="73.95" customHeight="1" x14ac:dyDescent="0.25">
      <c r="A515" s="144" t="s">
        <v>567</v>
      </c>
      <c r="B515" s="145"/>
      <c r="C515" s="145"/>
      <c r="D515" s="145"/>
      <c r="E515" s="151"/>
      <c r="F515" s="147">
        <v>257534</v>
      </c>
      <c r="G515" s="159">
        <v>257533.99830000001</v>
      </c>
      <c r="H515" s="124" t="s">
        <v>67</v>
      </c>
      <c r="I515" s="124">
        <v>0.23603558451321899</v>
      </c>
      <c r="J515" s="125">
        <v>13168.650000000001</v>
      </c>
      <c r="K515" s="144" t="s">
        <v>74</v>
      </c>
    </row>
    <row r="516" spans="1:11" s="27" customFormat="1" ht="14.4" customHeight="1" x14ac:dyDescent="0.25">
      <c r="A516" s="145"/>
      <c r="B516" s="145"/>
      <c r="C516" s="145"/>
      <c r="D516" s="145"/>
      <c r="E516" s="151"/>
      <c r="F516" s="148"/>
      <c r="G516" s="160"/>
      <c r="H516" s="112" t="s">
        <v>353</v>
      </c>
      <c r="I516" s="10">
        <v>1.4520003063256242</v>
      </c>
      <c r="J516" s="132">
        <v>19587</v>
      </c>
      <c r="K516" s="145"/>
    </row>
    <row r="517" spans="1:11" s="27" customFormat="1" ht="14.4" customHeight="1" x14ac:dyDescent="0.25">
      <c r="A517" s="145"/>
      <c r="B517" s="145"/>
      <c r="C517" s="145"/>
      <c r="D517" s="145"/>
      <c r="E517" s="151"/>
      <c r="F517" s="148"/>
      <c r="G517" s="160"/>
      <c r="H517" s="112" t="s">
        <v>355</v>
      </c>
      <c r="I517" s="10">
        <v>68.002499999999998</v>
      </c>
      <c r="J517" s="132">
        <v>12</v>
      </c>
      <c r="K517" s="145"/>
    </row>
    <row r="518" spans="1:11" s="27" customFormat="1" ht="14.4" customHeight="1" x14ac:dyDescent="0.25">
      <c r="A518" s="145"/>
      <c r="B518" s="145"/>
      <c r="C518" s="145"/>
      <c r="D518" s="145"/>
      <c r="E518" s="151"/>
      <c r="F518" s="148"/>
      <c r="G518" s="160"/>
      <c r="H518" s="112" t="s">
        <v>568</v>
      </c>
      <c r="I518" s="10">
        <v>2.6236999999999999</v>
      </c>
      <c r="J518" s="132">
        <v>400</v>
      </c>
      <c r="K518" s="145"/>
    </row>
    <row r="519" spans="1:11" s="27" customFormat="1" ht="14.4" customHeight="1" x14ac:dyDescent="0.25">
      <c r="A519" s="145"/>
      <c r="B519" s="145"/>
      <c r="C519" s="145"/>
      <c r="D519" s="145"/>
      <c r="E519" s="151"/>
      <c r="F519" s="148"/>
      <c r="G519" s="160"/>
      <c r="H519" s="112" t="s">
        <v>500</v>
      </c>
      <c r="I519" s="10">
        <v>0.71391666666666664</v>
      </c>
      <c r="J519" s="132">
        <v>120</v>
      </c>
      <c r="K519" s="145"/>
    </row>
    <row r="520" spans="1:11" s="27" customFormat="1" ht="14.4" customHeight="1" x14ac:dyDescent="0.25">
      <c r="A520" s="145"/>
      <c r="B520" s="145"/>
      <c r="C520" s="145"/>
      <c r="D520" s="145"/>
      <c r="E520" s="151"/>
      <c r="F520" s="148"/>
      <c r="G520" s="160"/>
      <c r="H520" s="112" t="s">
        <v>507</v>
      </c>
      <c r="I520" s="10">
        <v>8.7579452054794515</v>
      </c>
      <c r="J520" s="132">
        <v>365</v>
      </c>
      <c r="K520" s="145"/>
    </row>
    <row r="521" spans="1:11" s="27" customFormat="1" ht="14.4" customHeight="1" x14ac:dyDescent="0.25">
      <c r="A521" s="145"/>
      <c r="B521" s="145"/>
      <c r="C521" s="145"/>
      <c r="D521" s="145"/>
      <c r="E521" s="151"/>
      <c r="F521" s="148"/>
      <c r="G521" s="160"/>
      <c r="H521" s="112" t="s">
        <v>507</v>
      </c>
      <c r="I521" s="10">
        <v>9.2131927710843371</v>
      </c>
      <c r="J521" s="132">
        <v>166</v>
      </c>
      <c r="K521" s="145"/>
    </row>
    <row r="522" spans="1:11" s="27" customFormat="1" ht="14.4" customHeight="1" x14ac:dyDescent="0.25">
      <c r="A522" s="145"/>
      <c r="B522" s="145"/>
      <c r="C522" s="145"/>
      <c r="D522" s="145"/>
      <c r="E522" s="151"/>
      <c r="F522" s="148"/>
      <c r="G522" s="160"/>
      <c r="H522" s="112" t="s">
        <v>569</v>
      </c>
      <c r="I522" s="10">
        <v>2.8745897155361049</v>
      </c>
      <c r="J522" s="132">
        <v>1828</v>
      </c>
      <c r="K522" s="145"/>
    </row>
    <row r="523" spans="1:11" s="27" customFormat="1" ht="14.4" customHeight="1" x14ac:dyDescent="0.25">
      <c r="A523" s="145"/>
      <c r="B523" s="145"/>
      <c r="C523" s="145"/>
      <c r="D523" s="145"/>
      <c r="E523" s="151"/>
      <c r="F523" s="148"/>
      <c r="G523" s="160"/>
      <c r="H523" s="112" t="s">
        <v>498</v>
      </c>
      <c r="I523" s="10">
        <v>0.35480799036144584</v>
      </c>
      <c r="J523" s="132">
        <v>20750</v>
      </c>
      <c r="K523" s="145"/>
    </row>
    <row r="524" spans="1:11" s="27" customFormat="1" ht="14.4" customHeight="1" x14ac:dyDescent="0.25">
      <c r="A524" s="145"/>
      <c r="B524" s="145"/>
      <c r="C524" s="145"/>
      <c r="D524" s="145"/>
      <c r="E524" s="151"/>
      <c r="F524" s="148"/>
      <c r="G524" s="160"/>
      <c r="H524" s="112" t="s">
        <v>570</v>
      </c>
      <c r="I524" s="10">
        <v>5.6626666666666665</v>
      </c>
      <c r="J524" s="132">
        <v>30</v>
      </c>
      <c r="K524" s="145"/>
    </row>
    <row r="525" spans="1:11" s="27" customFormat="1" ht="14.4" customHeight="1" x14ac:dyDescent="0.25">
      <c r="A525" s="145"/>
      <c r="B525" s="145"/>
      <c r="C525" s="145"/>
      <c r="D525" s="145"/>
      <c r="E525" s="151"/>
      <c r="F525" s="148"/>
      <c r="G525" s="160"/>
      <c r="H525" s="112" t="s">
        <v>503</v>
      </c>
      <c r="I525" s="10">
        <v>0.16369106062335881</v>
      </c>
      <c r="J525" s="132">
        <v>26277</v>
      </c>
      <c r="K525" s="145"/>
    </row>
    <row r="526" spans="1:11" s="27" customFormat="1" ht="14.4" customHeight="1" x14ac:dyDescent="0.25">
      <c r="A526" s="145"/>
      <c r="B526" s="145"/>
      <c r="C526" s="145"/>
      <c r="D526" s="145"/>
      <c r="E526" s="151"/>
      <c r="F526" s="148"/>
      <c r="G526" s="160"/>
      <c r="H526" s="112" t="s">
        <v>503</v>
      </c>
      <c r="I526" s="10">
        <v>8.9540000000000006</v>
      </c>
      <c r="J526" s="132">
        <v>20</v>
      </c>
      <c r="K526" s="145"/>
    </row>
    <row r="527" spans="1:11" s="27" customFormat="1" ht="14.4" customHeight="1" x14ac:dyDescent="0.25">
      <c r="A527" s="145"/>
      <c r="B527" s="145"/>
      <c r="C527" s="145"/>
      <c r="D527" s="145"/>
      <c r="E527" s="151"/>
      <c r="F527" s="148"/>
      <c r="G527" s="160"/>
      <c r="H527" s="112" t="s">
        <v>571</v>
      </c>
      <c r="I527" s="10">
        <v>3.0249999999999999E-2</v>
      </c>
      <c r="J527" s="132">
        <v>6000</v>
      </c>
      <c r="K527" s="145"/>
    </row>
    <row r="528" spans="1:11" s="27" customFormat="1" ht="14.4" customHeight="1" x14ac:dyDescent="0.25">
      <c r="A528" s="145"/>
      <c r="B528" s="145"/>
      <c r="C528" s="145"/>
      <c r="D528" s="145"/>
      <c r="E528" s="151"/>
      <c r="F528" s="148"/>
      <c r="G528" s="160"/>
      <c r="H528" s="133" t="s">
        <v>366</v>
      </c>
      <c r="I528" s="10">
        <v>11.858020833333333</v>
      </c>
      <c r="J528" s="132">
        <v>912</v>
      </c>
      <c r="K528" s="145"/>
    </row>
    <row r="529" spans="1:11" s="27" customFormat="1" ht="14.4" customHeight="1" x14ac:dyDescent="0.25">
      <c r="A529" s="145"/>
      <c r="B529" s="145"/>
      <c r="C529" s="145"/>
      <c r="D529" s="145"/>
      <c r="E529" s="151"/>
      <c r="F529" s="148"/>
      <c r="G529" s="160"/>
      <c r="H529" s="133" t="s">
        <v>366</v>
      </c>
      <c r="I529" s="10">
        <v>12.396988636363636</v>
      </c>
      <c r="J529" s="132">
        <v>352</v>
      </c>
      <c r="K529" s="145"/>
    </row>
    <row r="530" spans="1:11" s="27" customFormat="1" ht="14.4" customHeight="1" x14ac:dyDescent="0.25">
      <c r="A530" s="145"/>
      <c r="B530" s="145"/>
      <c r="C530" s="145"/>
      <c r="D530" s="145"/>
      <c r="E530" s="151"/>
      <c r="F530" s="148"/>
      <c r="G530" s="160"/>
      <c r="H530" s="112" t="s">
        <v>362</v>
      </c>
      <c r="I530" s="10">
        <v>3.0113447300771208</v>
      </c>
      <c r="J530" s="132">
        <v>9725</v>
      </c>
      <c r="K530" s="145"/>
    </row>
    <row r="531" spans="1:11" s="27" customFormat="1" ht="14.4" customHeight="1" x14ac:dyDescent="0.25">
      <c r="A531" s="145"/>
      <c r="B531" s="145"/>
      <c r="C531" s="145"/>
      <c r="D531" s="145"/>
      <c r="E531" s="151"/>
      <c r="F531" s="148"/>
      <c r="G531" s="160"/>
      <c r="H531" s="112" t="s">
        <v>361</v>
      </c>
      <c r="I531" s="10">
        <v>0.33953360116873632</v>
      </c>
      <c r="J531" s="132">
        <v>136900</v>
      </c>
      <c r="K531" s="145"/>
    </row>
    <row r="532" spans="1:11" s="27" customFormat="1" ht="14.4" customHeight="1" x14ac:dyDescent="0.25">
      <c r="A532" s="145"/>
      <c r="B532" s="145"/>
      <c r="C532" s="145"/>
      <c r="D532" s="145"/>
      <c r="E532" s="151"/>
      <c r="F532" s="148"/>
      <c r="G532" s="160"/>
      <c r="H532" s="112" t="s">
        <v>361</v>
      </c>
      <c r="I532" s="10">
        <v>0.54449999999999998</v>
      </c>
      <c r="J532" s="132">
        <v>97100</v>
      </c>
      <c r="K532" s="145"/>
    </row>
    <row r="533" spans="1:11" s="27" customFormat="1" ht="14.4" customHeight="1" x14ac:dyDescent="0.25">
      <c r="A533" s="145"/>
      <c r="B533" s="145"/>
      <c r="C533" s="145"/>
      <c r="D533" s="145"/>
      <c r="E533" s="151"/>
      <c r="F533" s="148"/>
      <c r="G533" s="160"/>
      <c r="H533" s="112" t="s">
        <v>363</v>
      </c>
      <c r="I533" s="10">
        <v>0.11600519385761535</v>
      </c>
      <c r="J533" s="132">
        <v>416646</v>
      </c>
      <c r="K533" s="145"/>
    </row>
    <row r="534" spans="1:11" s="27" customFormat="1" ht="14.4" customHeight="1" x14ac:dyDescent="0.25">
      <c r="A534" s="145"/>
      <c r="B534" s="145"/>
      <c r="C534" s="145"/>
      <c r="D534" s="145"/>
      <c r="E534" s="151"/>
      <c r="F534" s="148"/>
      <c r="G534" s="160"/>
      <c r="H534" s="112" t="s">
        <v>363</v>
      </c>
      <c r="I534" s="10">
        <v>9.8130999999999996E-2</v>
      </c>
      <c r="J534" s="132">
        <v>60000</v>
      </c>
      <c r="K534" s="145"/>
    </row>
    <row r="535" spans="1:11" s="27" customFormat="1" ht="14.4" customHeight="1" x14ac:dyDescent="0.25">
      <c r="A535" s="145"/>
      <c r="B535" s="145"/>
      <c r="C535" s="145"/>
      <c r="D535" s="145"/>
      <c r="E535" s="151"/>
      <c r="F535" s="148"/>
      <c r="G535" s="160"/>
      <c r="H535" s="112" t="s">
        <v>572</v>
      </c>
      <c r="I535" s="10">
        <v>1.3068020743301643</v>
      </c>
      <c r="J535" s="132">
        <v>2314</v>
      </c>
      <c r="K535" s="145"/>
    </row>
    <row r="536" spans="1:11" s="27" customFormat="1" ht="15" customHeight="1" thickBot="1" x14ac:dyDescent="0.3">
      <c r="A536" s="146"/>
      <c r="B536" s="146"/>
      <c r="C536" s="146"/>
      <c r="D536" s="146"/>
      <c r="E536" s="152"/>
      <c r="F536" s="149"/>
      <c r="G536" s="161"/>
      <c r="H536" s="114" t="s">
        <v>573</v>
      </c>
      <c r="I536" s="134">
        <v>0.39990476190476187</v>
      </c>
      <c r="J536" s="135">
        <v>1995</v>
      </c>
      <c r="K536" s="146"/>
    </row>
    <row r="537" spans="1:11" s="27" customFormat="1" ht="206.4" customHeight="1" x14ac:dyDescent="0.25">
      <c r="A537" s="167" t="s">
        <v>515</v>
      </c>
      <c r="B537" s="144" t="s">
        <v>516</v>
      </c>
      <c r="C537" s="144" t="s">
        <v>514</v>
      </c>
      <c r="D537" s="144" t="s">
        <v>11</v>
      </c>
      <c r="E537" s="150" t="s">
        <v>517</v>
      </c>
      <c r="F537" s="147">
        <v>873348</v>
      </c>
      <c r="G537" s="159">
        <v>642224.57999999996</v>
      </c>
      <c r="H537" s="136" t="s">
        <v>518</v>
      </c>
      <c r="I537" s="137">
        <v>12.3109743589744</v>
      </c>
      <c r="J537" s="137">
        <v>195</v>
      </c>
      <c r="K537" s="144" t="s">
        <v>74</v>
      </c>
    </row>
    <row r="538" spans="1:11" s="27" customFormat="1" ht="27.6" x14ac:dyDescent="0.25">
      <c r="A538" s="168"/>
      <c r="B538" s="145"/>
      <c r="C538" s="145"/>
      <c r="D538" s="145"/>
      <c r="E538" s="151"/>
      <c r="F538" s="148"/>
      <c r="G538" s="160"/>
      <c r="H538" s="138" t="s">
        <v>519</v>
      </c>
      <c r="I538" s="112">
        <v>199.12391304347827</v>
      </c>
      <c r="J538" s="112">
        <v>46</v>
      </c>
      <c r="K538" s="145"/>
    </row>
    <row r="539" spans="1:11" s="27" customFormat="1" ht="27.6" x14ac:dyDescent="0.25">
      <c r="A539" s="168"/>
      <c r="B539" s="145"/>
      <c r="C539" s="145"/>
      <c r="D539" s="145"/>
      <c r="E539" s="151"/>
      <c r="F539" s="148"/>
      <c r="G539" s="160"/>
      <c r="H539" s="138" t="s">
        <v>519</v>
      </c>
      <c r="I539" s="10">
        <v>198.89374999999998</v>
      </c>
      <c r="J539" s="132">
        <v>32</v>
      </c>
      <c r="K539" s="145"/>
    </row>
    <row r="540" spans="1:11" s="27" customFormat="1" ht="14.4" customHeight="1" x14ac:dyDescent="0.25">
      <c r="A540" s="168"/>
      <c r="B540" s="145"/>
      <c r="C540" s="145"/>
      <c r="D540" s="145"/>
      <c r="E540" s="151"/>
      <c r="F540" s="148"/>
      <c r="G540" s="160"/>
      <c r="H540" s="112" t="s">
        <v>520</v>
      </c>
      <c r="I540" s="112">
        <v>14.697973856209151</v>
      </c>
      <c r="J540" s="112">
        <v>153</v>
      </c>
      <c r="K540" s="145"/>
    </row>
    <row r="541" spans="1:11" s="27" customFormat="1" ht="14.4" customHeight="1" x14ac:dyDescent="0.25">
      <c r="A541" s="168"/>
      <c r="B541" s="145"/>
      <c r="C541" s="145"/>
      <c r="D541" s="145"/>
      <c r="E541" s="151"/>
      <c r="F541" s="148"/>
      <c r="G541" s="160"/>
      <c r="H541" s="112" t="s">
        <v>520</v>
      </c>
      <c r="I541" s="10">
        <v>66.763529411764708</v>
      </c>
      <c r="J541" s="132">
        <v>51</v>
      </c>
      <c r="K541" s="145"/>
    </row>
    <row r="542" spans="1:11" s="27" customFormat="1" ht="14.4" customHeight="1" x14ac:dyDescent="0.25">
      <c r="A542" s="168"/>
      <c r="B542" s="145"/>
      <c r="C542" s="145"/>
      <c r="D542" s="145"/>
      <c r="E542" s="151"/>
      <c r="F542" s="148"/>
      <c r="G542" s="160"/>
      <c r="H542" s="112" t="s">
        <v>521</v>
      </c>
      <c r="I542" s="112">
        <v>16.940000000000001</v>
      </c>
      <c r="J542" s="112">
        <v>40</v>
      </c>
      <c r="K542" s="145"/>
    </row>
    <row r="543" spans="1:11" s="27" customFormat="1" ht="14.4" customHeight="1" x14ac:dyDescent="0.25">
      <c r="A543" s="168"/>
      <c r="B543" s="145"/>
      <c r="C543" s="145"/>
      <c r="D543" s="145"/>
      <c r="E543" s="151"/>
      <c r="F543" s="148"/>
      <c r="G543" s="160"/>
      <c r="H543" s="112" t="s">
        <v>521</v>
      </c>
      <c r="I543" s="10">
        <v>16.940000000000001</v>
      </c>
      <c r="J543" s="132">
        <v>120</v>
      </c>
      <c r="K543" s="145"/>
    </row>
    <row r="544" spans="1:11" s="27" customFormat="1" ht="14.4" customHeight="1" x14ac:dyDescent="0.25">
      <c r="A544" s="168"/>
      <c r="B544" s="145"/>
      <c r="C544" s="145"/>
      <c r="D544" s="145"/>
      <c r="E544" s="151"/>
      <c r="F544" s="148"/>
      <c r="G544" s="160"/>
      <c r="H544" s="112" t="s">
        <v>522</v>
      </c>
      <c r="I544" s="112">
        <v>79.73035714285713</v>
      </c>
      <c r="J544" s="112">
        <v>28</v>
      </c>
      <c r="K544" s="145"/>
    </row>
    <row r="545" spans="1:11" s="27" customFormat="1" ht="14.4" customHeight="1" x14ac:dyDescent="0.25">
      <c r="A545" s="168"/>
      <c r="B545" s="145"/>
      <c r="C545" s="145"/>
      <c r="D545" s="145"/>
      <c r="E545" s="151"/>
      <c r="F545" s="148"/>
      <c r="G545" s="160"/>
      <c r="H545" s="112" t="s">
        <v>522</v>
      </c>
      <c r="I545" s="10">
        <v>96.8</v>
      </c>
      <c r="J545" s="132">
        <v>2</v>
      </c>
      <c r="K545" s="145"/>
    </row>
    <row r="546" spans="1:11" s="27" customFormat="1" ht="14.4" customHeight="1" x14ac:dyDescent="0.25">
      <c r="A546" s="168"/>
      <c r="B546" s="145"/>
      <c r="C546" s="145"/>
      <c r="D546" s="145"/>
      <c r="E546" s="151"/>
      <c r="F546" s="148"/>
      <c r="G546" s="160"/>
      <c r="H546" s="112" t="s">
        <v>523</v>
      </c>
      <c r="I546" s="112">
        <v>6.869718309859155</v>
      </c>
      <c r="J546" s="112">
        <v>71</v>
      </c>
      <c r="K546" s="145"/>
    </row>
    <row r="547" spans="1:11" s="27" customFormat="1" ht="14.4" customHeight="1" x14ac:dyDescent="0.25">
      <c r="A547" s="168"/>
      <c r="B547" s="145"/>
      <c r="C547" s="145"/>
      <c r="D547" s="145"/>
      <c r="E547" s="151"/>
      <c r="F547" s="148"/>
      <c r="G547" s="160"/>
      <c r="H547" s="112" t="s">
        <v>523</v>
      </c>
      <c r="I547" s="10">
        <v>40.068666666666672</v>
      </c>
      <c r="J547" s="132">
        <v>60</v>
      </c>
      <c r="K547" s="145"/>
    </row>
    <row r="548" spans="1:11" s="27" customFormat="1" ht="14.4" customHeight="1" x14ac:dyDescent="0.25">
      <c r="A548" s="168"/>
      <c r="B548" s="145"/>
      <c r="C548" s="145"/>
      <c r="D548" s="145"/>
      <c r="E548" s="151"/>
      <c r="F548" s="148"/>
      <c r="G548" s="160"/>
      <c r="H548" s="112" t="s">
        <v>524</v>
      </c>
      <c r="I548" s="112">
        <v>0.55660000000000009</v>
      </c>
      <c r="J548" s="112">
        <v>300</v>
      </c>
      <c r="K548" s="145"/>
    </row>
    <row r="549" spans="1:11" s="27" customFormat="1" ht="14.4" customHeight="1" x14ac:dyDescent="0.25">
      <c r="A549" s="168"/>
      <c r="B549" s="145"/>
      <c r="C549" s="145"/>
      <c r="D549" s="145"/>
      <c r="E549" s="151"/>
      <c r="F549" s="148"/>
      <c r="G549" s="160"/>
      <c r="H549" s="112" t="s">
        <v>503</v>
      </c>
      <c r="I549" s="112">
        <v>0.48399999999999999</v>
      </c>
      <c r="J549" s="112">
        <v>100</v>
      </c>
      <c r="K549" s="145"/>
    </row>
    <row r="550" spans="1:11" s="27" customFormat="1" ht="14.4" customHeight="1" x14ac:dyDescent="0.25">
      <c r="A550" s="168"/>
      <c r="B550" s="145"/>
      <c r="C550" s="145"/>
      <c r="D550" s="145"/>
      <c r="E550" s="151"/>
      <c r="F550" s="148"/>
      <c r="G550" s="160"/>
      <c r="H550" s="112" t="s">
        <v>503</v>
      </c>
      <c r="I550" s="10">
        <v>0.48399999999999999</v>
      </c>
      <c r="J550" s="132">
        <v>200</v>
      </c>
      <c r="K550" s="145"/>
    </row>
    <row r="551" spans="1:11" s="27" customFormat="1" ht="14.4" customHeight="1" x14ac:dyDescent="0.25">
      <c r="A551" s="168"/>
      <c r="B551" s="145"/>
      <c r="C551" s="145"/>
      <c r="D551" s="145"/>
      <c r="E551" s="151"/>
      <c r="F551" s="148"/>
      <c r="G551" s="160"/>
      <c r="H551" s="112" t="s">
        <v>525</v>
      </c>
      <c r="I551" s="112">
        <v>143.99</v>
      </c>
      <c r="J551" s="112">
        <v>3</v>
      </c>
      <c r="K551" s="145"/>
    </row>
    <row r="552" spans="1:11" s="27" customFormat="1" ht="14.4" customHeight="1" x14ac:dyDescent="0.25">
      <c r="A552" s="168"/>
      <c r="B552" s="145"/>
      <c r="C552" s="145"/>
      <c r="D552" s="145"/>
      <c r="E552" s="151"/>
      <c r="F552" s="148"/>
      <c r="G552" s="160"/>
      <c r="H552" s="112" t="s">
        <v>513</v>
      </c>
      <c r="I552" s="112">
        <v>1.4592583333333333</v>
      </c>
      <c r="J552" s="112">
        <v>2400</v>
      </c>
      <c r="K552" s="145"/>
    </row>
    <row r="553" spans="1:11" s="27" customFormat="1" ht="41.4" x14ac:dyDescent="0.25">
      <c r="A553" s="168"/>
      <c r="B553" s="145"/>
      <c r="C553" s="145"/>
      <c r="D553" s="145"/>
      <c r="E553" s="151"/>
      <c r="F553" s="148"/>
      <c r="G553" s="160"/>
      <c r="H553" s="139" t="s">
        <v>526</v>
      </c>
      <c r="I553" s="112">
        <v>4.8399487836107549E-2</v>
      </c>
      <c r="J553" s="112">
        <v>152295</v>
      </c>
      <c r="K553" s="145"/>
    </row>
    <row r="554" spans="1:11" s="27" customFormat="1" ht="27.6" x14ac:dyDescent="0.25">
      <c r="A554" s="168"/>
      <c r="B554" s="145"/>
      <c r="C554" s="145"/>
      <c r="D554" s="145"/>
      <c r="E554" s="151"/>
      <c r="F554" s="148"/>
      <c r="G554" s="160"/>
      <c r="H554" s="112" t="s">
        <v>527</v>
      </c>
      <c r="I554" s="112">
        <v>13.645910447761194</v>
      </c>
      <c r="J554" s="112">
        <v>2345</v>
      </c>
      <c r="K554" s="145"/>
    </row>
    <row r="555" spans="1:11" s="27" customFormat="1" ht="27.6" x14ac:dyDescent="0.25">
      <c r="A555" s="168"/>
      <c r="B555" s="145"/>
      <c r="C555" s="145"/>
      <c r="D555" s="145"/>
      <c r="E555" s="151"/>
      <c r="F555" s="148"/>
      <c r="G555" s="160"/>
      <c r="H555" s="112" t="s">
        <v>527</v>
      </c>
      <c r="I555" s="10">
        <v>13.539757365684574</v>
      </c>
      <c r="J555" s="132">
        <v>577</v>
      </c>
      <c r="K555" s="145"/>
    </row>
    <row r="556" spans="1:11" s="27" customFormat="1" ht="14.4" customHeight="1" x14ac:dyDescent="0.25">
      <c r="A556" s="168"/>
      <c r="B556" s="145"/>
      <c r="C556" s="145"/>
      <c r="D556" s="145"/>
      <c r="E556" s="151"/>
      <c r="F556" s="148"/>
      <c r="G556" s="160"/>
      <c r="H556" s="139" t="s">
        <v>528</v>
      </c>
      <c r="I556" s="112">
        <v>2.0115216630740234</v>
      </c>
      <c r="J556" s="112">
        <v>8860.7000000000007</v>
      </c>
      <c r="K556" s="145"/>
    </row>
    <row r="557" spans="1:11" s="27" customFormat="1" ht="14.4" customHeight="1" x14ac:dyDescent="0.25">
      <c r="A557" s="168"/>
      <c r="B557" s="145"/>
      <c r="C557" s="145"/>
      <c r="D557" s="145"/>
      <c r="E557" s="151"/>
      <c r="F557" s="148"/>
      <c r="G557" s="160"/>
      <c r="H557" s="139" t="s">
        <v>529</v>
      </c>
      <c r="I557" s="10">
        <v>2.3568059471930272</v>
      </c>
      <c r="J557" s="132">
        <v>780.2</v>
      </c>
      <c r="K557" s="145"/>
    </row>
    <row r="558" spans="1:11" s="27" customFormat="1" ht="14.4" customHeight="1" x14ac:dyDescent="0.25">
      <c r="A558" s="168"/>
      <c r="B558" s="145"/>
      <c r="C558" s="145"/>
      <c r="D558" s="145"/>
      <c r="E558" s="151"/>
      <c r="F558" s="148"/>
      <c r="G558" s="160"/>
      <c r="H558" s="139" t="s">
        <v>530</v>
      </c>
      <c r="I558" s="112">
        <v>23.390119940029987</v>
      </c>
      <c r="J558" s="112">
        <v>667</v>
      </c>
      <c r="K558" s="145"/>
    </row>
    <row r="559" spans="1:11" s="27" customFormat="1" ht="14.4" customHeight="1" x14ac:dyDescent="0.25">
      <c r="A559" s="168"/>
      <c r="B559" s="145"/>
      <c r="C559" s="145"/>
      <c r="D559" s="145"/>
      <c r="E559" s="151"/>
      <c r="F559" s="148"/>
      <c r="G559" s="160"/>
      <c r="H559" s="139" t="s">
        <v>531</v>
      </c>
      <c r="I559" s="10">
        <v>42.215789473684211</v>
      </c>
      <c r="J559" s="132">
        <v>190</v>
      </c>
      <c r="K559" s="145"/>
    </row>
    <row r="560" spans="1:11" s="27" customFormat="1" ht="14.4" customHeight="1" x14ac:dyDescent="0.25">
      <c r="A560" s="168"/>
      <c r="B560" s="145"/>
      <c r="C560" s="145"/>
      <c r="D560" s="145"/>
      <c r="E560" s="151"/>
      <c r="F560" s="148"/>
      <c r="G560" s="160"/>
      <c r="H560" s="139" t="s">
        <v>532</v>
      </c>
      <c r="I560" s="112">
        <v>139.80000000000001</v>
      </c>
      <c r="J560" s="112">
        <v>1</v>
      </c>
      <c r="K560" s="145"/>
    </row>
    <row r="561" spans="1:11" s="27" customFormat="1" ht="14.4" customHeight="1" x14ac:dyDescent="0.25">
      <c r="A561" s="168"/>
      <c r="B561" s="145"/>
      <c r="C561" s="145"/>
      <c r="D561" s="145"/>
      <c r="E561" s="151"/>
      <c r="F561" s="148"/>
      <c r="G561" s="160"/>
      <c r="H561" s="139" t="s">
        <v>533</v>
      </c>
      <c r="I561" s="112">
        <v>47.931241830065353</v>
      </c>
      <c r="J561" s="112">
        <v>76.5</v>
      </c>
      <c r="K561" s="145"/>
    </row>
    <row r="562" spans="1:11" s="27" customFormat="1" ht="14.4" customHeight="1" x14ac:dyDescent="0.25">
      <c r="A562" s="168"/>
      <c r="B562" s="145"/>
      <c r="C562" s="145"/>
      <c r="D562" s="145"/>
      <c r="E562" s="151"/>
      <c r="F562" s="148"/>
      <c r="G562" s="160"/>
      <c r="H562" s="139" t="s">
        <v>534</v>
      </c>
      <c r="I562" s="112">
        <v>27.934090909090909</v>
      </c>
      <c r="J562" s="112">
        <v>118.8</v>
      </c>
      <c r="K562" s="145"/>
    </row>
    <row r="563" spans="1:11" s="27" customFormat="1" ht="14.4" customHeight="1" x14ac:dyDescent="0.25">
      <c r="A563" s="168"/>
      <c r="B563" s="145"/>
      <c r="C563" s="145"/>
      <c r="D563" s="145"/>
      <c r="E563" s="151"/>
      <c r="F563" s="148"/>
      <c r="G563" s="160"/>
      <c r="H563" s="139" t="s">
        <v>535</v>
      </c>
      <c r="I563" s="112">
        <v>12.995070422535212</v>
      </c>
      <c r="J563" s="112">
        <v>7.1</v>
      </c>
      <c r="K563" s="145"/>
    </row>
    <row r="564" spans="1:11" s="27" customFormat="1" ht="14.4" customHeight="1" x14ac:dyDescent="0.25">
      <c r="A564" s="168"/>
      <c r="B564" s="145"/>
      <c r="C564" s="145"/>
      <c r="D564" s="145"/>
      <c r="E564" s="151"/>
      <c r="F564" s="148"/>
      <c r="G564" s="160"/>
      <c r="H564" s="139" t="s">
        <v>536</v>
      </c>
      <c r="I564" s="112">
        <v>16.883211678832119</v>
      </c>
      <c r="J564" s="112">
        <v>13.7</v>
      </c>
      <c r="K564" s="145"/>
    </row>
    <row r="565" spans="1:11" s="27" customFormat="1" ht="14.4" customHeight="1" x14ac:dyDescent="0.25">
      <c r="A565" s="168"/>
      <c r="B565" s="145"/>
      <c r="C565" s="145"/>
      <c r="D565" s="145"/>
      <c r="E565" s="151"/>
      <c r="F565" s="148"/>
      <c r="G565" s="160"/>
      <c r="H565" s="139" t="s">
        <v>537</v>
      </c>
      <c r="I565" s="112">
        <v>112.3109589041096</v>
      </c>
      <c r="J565" s="112">
        <v>7.3</v>
      </c>
      <c r="K565" s="145"/>
    </row>
    <row r="566" spans="1:11" s="27" customFormat="1" ht="14.4" customHeight="1" x14ac:dyDescent="0.25">
      <c r="A566" s="168"/>
      <c r="B566" s="145"/>
      <c r="C566" s="145"/>
      <c r="D566" s="145"/>
      <c r="E566" s="151"/>
      <c r="F566" s="148"/>
      <c r="G566" s="160"/>
      <c r="H566" s="139" t="s">
        <v>538</v>
      </c>
      <c r="I566" s="112">
        <v>30.869565217391305</v>
      </c>
      <c r="J566" s="112">
        <v>11.5</v>
      </c>
      <c r="K566" s="145"/>
    </row>
    <row r="567" spans="1:11" s="27" customFormat="1" ht="14.4" customHeight="1" x14ac:dyDescent="0.25">
      <c r="A567" s="168"/>
      <c r="B567" s="145"/>
      <c r="C567" s="145"/>
      <c r="D567" s="145"/>
      <c r="E567" s="151"/>
      <c r="F567" s="148"/>
      <c r="G567" s="160"/>
      <c r="H567" s="139" t="s">
        <v>539</v>
      </c>
      <c r="I567" s="112">
        <v>30.164152102676134</v>
      </c>
      <c r="J567" s="112">
        <v>146.47999999999999</v>
      </c>
      <c r="K567" s="145"/>
    </row>
    <row r="568" spans="1:11" s="27" customFormat="1" ht="14.4" customHeight="1" x14ac:dyDescent="0.25">
      <c r="A568" s="168"/>
      <c r="B568" s="145"/>
      <c r="C568" s="145"/>
      <c r="D568" s="145"/>
      <c r="E568" s="151"/>
      <c r="F568" s="148"/>
      <c r="G568" s="160"/>
      <c r="H568" s="139" t="s">
        <v>540</v>
      </c>
      <c r="I568" s="112">
        <v>19.539733542319748</v>
      </c>
      <c r="J568" s="112">
        <v>255.2</v>
      </c>
      <c r="K568" s="145"/>
    </row>
    <row r="569" spans="1:11" s="27" customFormat="1" ht="14.4" customHeight="1" x14ac:dyDescent="0.25">
      <c r="A569" s="168"/>
      <c r="B569" s="145"/>
      <c r="C569" s="145"/>
      <c r="D569" s="145"/>
      <c r="E569" s="151"/>
      <c r="F569" s="148"/>
      <c r="G569" s="160"/>
      <c r="H569" s="139" t="s">
        <v>540</v>
      </c>
      <c r="I569" s="10">
        <v>29.419332679097156</v>
      </c>
      <c r="J569" s="132">
        <v>101.89999999999999</v>
      </c>
      <c r="K569" s="145"/>
    </row>
    <row r="570" spans="1:11" s="27" customFormat="1" ht="14.4" customHeight="1" x14ac:dyDescent="0.25">
      <c r="A570" s="168"/>
      <c r="B570" s="145"/>
      <c r="C570" s="145"/>
      <c r="D570" s="145"/>
      <c r="E570" s="151"/>
      <c r="F570" s="148"/>
      <c r="G570" s="160"/>
      <c r="H570" s="139" t="s">
        <v>541</v>
      </c>
      <c r="I570" s="112">
        <v>18.905084745762711</v>
      </c>
      <c r="J570" s="112">
        <v>2.95</v>
      </c>
      <c r="K570" s="145"/>
    </row>
    <row r="571" spans="1:11" s="27" customFormat="1" ht="14.4" customHeight="1" x14ac:dyDescent="0.25">
      <c r="A571" s="168"/>
      <c r="B571" s="145"/>
      <c r="C571" s="145"/>
      <c r="D571" s="145"/>
      <c r="E571" s="151"/>
      <c r="F571" s="148"/>
      <c r="G571" s="160"/>
      <c r="H571" s="139" t="s">
        <v>542</v>
      </c>
      <c r="I571" s="112">
        <v>11.635</v>
      </c>
      <c r="J571" s="112">
        <v>4</v>
      </c>
      <c r="K571" s="145"/>
    </row>
    <row r="572" spans="1:11" s="27" customFormat="1" ht="14.4" customHeight="1" x14ac:dyDescent="0.25">
      <c r="A572" s="168"/>
      <c r="B572" s="145"/>
      <c r="C572" s="145"/>
      <c r="D572" s="145"/>
      <c r="E572" s="151"/>
      <c r="F572" s="148"/>
      <c r="G572" s="160"/>
      <c r="H572" s="112" t="s">
        <v>543</v>
      </c>
      <c r="I572" s="112">
        <v>45.738297872340425</v>
      </c>
      <c r="J572" s="112">
        <v>282</v>
      </c>
      <c r="K572" s="145"/>
    </row>
    <row r="573" spans="1:11" s="27" customFormat="1" ht="14.4" customHeight="1" x14ac:dyDescent="0.25">
      <c r="A573" s="168"/>
      <c r="B573" s="145"/>
      <c r="C573" s="145"/>
      <c r="D573" s="145"/>
      <c r="E573" s="151"/>
      <c r="F573" s="148"/>
      <c r="G573" s="160"/>
      <c r="H573" s="112" t="s">
        <v>543</v>
      </c>
      <c r="I573" s="10">
        <v>47.615151515151524</v>
      </c>
      <c r="J573" s="132">
        <v>66</v>
      </c>
      <c r="K573" s="145"/>
    </row>
    <row r="574" spans="1:11" s="27" customFormat="1" ht="14.4" customHeight="1" x14ac:dyDescent="0.25">
      <c r="A574" s="168"/>
      <c r="B574" s="145"/>
      <c r="C574" s="145"/>
      <c r="D574" s="145"/>
      <c r="E574" s="151"/>
      <c r="F574" s="148"/>
      <c r="G574" s="160"/>
      <c r="H574" s="112" t="s">
        <v>544</v>
      </c>
      <c r="I574" s="112">
        <v>13.196000000000002</v>
      </c>
      <c r="J574" s="112">
        <v>5</v>
      </c>
      <c r="K574" s="145"/>
    </row>
    <row r="575" spans="1:11" s="27" customFormat="1" ht="14.4" customHeight="1" x14ac:dyDescent="0.25">
      <c r="A575" s="168"/>
      <c r="B575" s="145"/>
      <c r="C575" s="145"/>
      <c r="D575" s="145"/>
      <c r="E575" s="151"/>
      <c r="F575" s="148"/>
      <c r="G575" s="160"/>
      <c r="H575" s="112" t="s">
        <v>545</v>
      </c>
      <c r="I575" s="112">
        <v>102.35631578947367</v>
      </c>
      <c r="J575" s="112">
        <v>19</v>
      </c>
      <c r="K575" s="145"/>
    </row>
    <row r="576" spans="1:11" s="27" customFormat="1" ht="14.4" customHeight="1" x14ac:dyDescent="0.25">
      <c r="A576" s="168"/>
      <c r="B576" s="145"/>
      <c r="C576" s="145"/>
      <c r="D576" s="145"/>
      <c r="E576" s="151"/>
      <c r="F576" s="148"/>
      <c r="G576" s="160"/>
      <c r="H576" s="112" t="s">
        <v>545</v>
      </c>
      <c r="I576" s="10">
        <v>41.455394736842102</v>
      </c>
      <c r="J576" s="132">
        <v>76</v>
      </c>
      <c r="K576" s="145"/>
    </row>
    <row r="577" spans="1:11" s="27" customFormat="1" ht="14.4" customHeight="1" x14ac:dyDescent="0.25">
      <c r="A577" s="168"/>
      <c r="B577" s="145"/>
      <c r="C577" s="145"/>
      <c r="D577" s="145"/>
      <c r="E577" s="151"/>
      <c r="F577" s="148"/>
      <c r="G577" s="160"/>
      <c r="H577" s="112" t="s">
        <v>546</v>
      </c>
      <c r="I577" s="112">
        <v>79.751951219512193</v>
      </c>
      <c r="J577" s="112">
        <v>41</v>
      </c>
      <c r="K577" s="145"/>
    </row>
    <row r="578" spans="1:11" s="27" customFormat="1" ht="14.4" customHeight="1" x14ac:dyDescent="0.25">
      <c r="A578" s="168"/>
      <c r="B578" s="145"/>
      <c r="C578" s="145"/>
      <c r="D578" s="145"/>
      <c r="E578" s="151"/>
      <c r="F578" s="148"/>
      <c r="G578" s="160"/>
      <c r="H578" s="112" t="s">
        <v>546</v>
      </c>
      <c r="I578" s="10">
        <v>28.586666666666662</v>
      </c>
      <c r="J578" s="132">
        <v>6</v>
      </c>
      <c r="K578" s="145"/>
    </row>
    <row r="579" spans="1:11" s="27" customFormat="1" ht="14.4" customHeight="1" x14ac:dyDescent="0.25">
      <c r="A579" s="168"/>
      <c r="B579" s="145"/>
      <c r="C579" s="145"/>
      <c r="D579" s="145"/>
      <c r="E579" s="151"/>
      <c r="F579" s="148"/>
      <c r="G579" s="160"/>
      <c r="H579" s="112" t="s">
        <v>547</v>
      </c>
      <c r="I579" s="112">
        <v>16.479458357983304</v>
      </c>
      <c r="J579" s="112">
        <v>152.13</v>
      </c>
      <c r="K579" s="145"/>
    </row>
    <row r="580" spans="1:11" s="27" customFormat="1" ht="14.4" customHeight="1" x14ac:dyDescent="0.25">
      <c r="A580" s="168"/>
      <c r="B580" s="145"/>
      <c r="C580" s="145"/>
      <c r="D580" s="145"/>
      <c r="E580" s="151"/>
      <c r="F580" s="148"/>
      <c r="G580" s="160"/>
      <c r="H580" s="112" t="s">
        <v>548</v>
      </c>
      <c r="I580" s="112">
        <v>25.299640287769783</v>
      </c>
      <c r="J580" s="112">
        <v>556</v>
      </c>
      <c r="K580" s="145"/>
    </row>
    <row r="581" spans="1:11" s="27" customFormat="1" ht="14.4" customHeight="1" x14ac:dyDescent="0.25">
      <c r="A581" s="168"/>
      <c r="B581" s="145"/>
      <c r="C581" s="145"/>
      <c r="D581" s="145"/>
      <c r="E581" s="151"/>
      <c r="F581" s="148"/>
      <c r="G581" s="160"/>
      <c r="H581" s="112" t="s">
        <v>548</v>
      </c>
      <c r="I581" s="10">
        <v>27.544183089637631</v>
      </c>
      <c r="J581" s="132">
        <v>157.30000000000001</v>
      </c>
      <c r="K581" s="145"/>
    </row>
    <row r="582" spans="1:11" s="27" customFormat="1" ht="14.4" customHeight="1" x14ac:dyDescent="0.25">
      <c r="A582" s="168"/>
      <c r="B582" s="145"/>
      <c r="C582" s="145"/>
      <c r="D582" s="145"/>
      <c r="E582" s="151"/>
      <c r="F582" s="148"/>
      <c r="G582" s="160"/>
      <c r="H582" s="112" t="s">
        <v>549</v>
      </c>
      <c r="I582" s="112">
        <v>18.735387045813589</v>
      </c>
      <c r="J582" s="112">
        <v>63.3</v>
      </c>
      <c r="K582" s="145"/>
    </row>
    <row r="583" spans="1:11" s="27" customFormat="1" ht="14.4" customHeight="1" x14ac:dyDescent="0.25">
      <c r="A583" s="168"/>
      <c r="B583" s="145"/>
      <c r="C583" s="145"/>
      <c r="D583" s="145"/>
      <c r="E583" s="151"/>
      <c r="F583" s="148"/>
      <c r="G583" s="160"/>
      <c r="H583" s="112" t="s">
        <v>549</v>
      </c>
      <c r="I583" s="10">
        <v>21.564383561643833</v>
      </c>
      <c r="J583" s="132">
        <v>14.600000000000001</v>
      </c>
      <c r="K583" s="145"/>
    </row>
    <row r="584" spans="1:11" s="27" customFormat="1" ht="14.4" customHeight="1" x14ac:dyDescent="0.25">
      <c r="A584" s="168"/>
      <c r="B584" s="145"/>
      <c r="C584" s="145"/>
      <c r="D584" s="145"/>
      <c r="E584" s="151"/>
      <c r="F584" s="148"/>
      <c r="G584" s="160"/>
      <c r="H584" s="112" t="s">
        <v>550</v>
      </c>
      <c r="I584" s="112">
        <v>31.239304347826089</v>
      </c>
      <c r="J584" s="112">
        <v>28.75</v>
      </c>
      <c r="K584" s="145"/>
    </row>
    <row r="585" spans="1:11" s="27" customFormat="1" ht="14.4" customHeight="1" x14ac:dyDescent="0.25">
      <c r="A585" s="168"/>
      <c r="B585" s="145"/>
      <c r="C585" s="145"/>
      <c r="D585" s="145"/>
      <c r="E585" s="151"/>
      <c r="F585" s="148"/>
      <c r="G585" s="160"/>
      <c r="H585" s="112" t="s">
        <v>551</v>
      </c>
      <c r="I585" s="112">
        <v>15.13</v>
      </c>
      <c r="J585" s="112">
        <v>1</v>
      </c>
      <c r="K585" s="145"/>
    </row>
    <row r="586" spans="1:11" s="27" customFormat="1" ht="14.4" customHeight="1" x14ac:dyDescent="0.25">
      <c r="A586" s="168"/>
      <c r="B586" s="145"/>
      <c r="C586" s="145"/>
      <c r="D586" s="145"/>
      <c r="E586" s="151"/>
      <c r="F586" s="148"/>
      <c r="G586" s="160"/>
      <c r="H586" s="112" t="s">
        <v>552</v>
      </c>
      <c r="I586" s="112">
        <v>16.393442622950818</v>
      </c>
      <c r="J586" s="112">
        <v>1.83</v>
      </c>
      <c r="K586" s="145"/>
    </row>
    <row r="587" spans="1:11" s="27" customFormat="1" ht="14.4" customHeight="1" x14ac:dyDescent="0.25">
      <c r="A587" s="168"/>
      <c r="B587" s="145"/>
      <c r="C587" s="145"/>
      <c r="D587" s="145"/>
      <c r="E587" s="151"/>
      <c r="F587" s="148"/>
      <c r="G587" s="160"/>
      <c r="H587" s="112" t="s">
        <v>553</v>
      </c>
      <c r="I587" s="112">
        <v>26.153749999999999</v>
      </c>
      <c r="J587" s="112">
        <v>8</v>
      </c>
      <c r="K587" s="145"/>
    </row>
    <row r="588" spans="1:11" s="27" customFormat="1" ht="14.4" customHeight="1" x14ac:dyDescent="0.25">
      <c r="A588" s="168"/>
      <c r="B588" s="145"/>
      <c r="C588" s="145"/>
      <c r="D588" s="145"/>
      <c r="E588" s="151"/>
      <c r="F588" s="148"/>
      <c r="G588" s="160"/>
      <c r="H588" s="112" t="s">
        <v>554</v>
      </c>
      <c r="I588" s="112">
        <v>25.146136101499422</v>
      </c>
      <c r="J588" s="112">
        <v>260.09999999999997</v>
      </c>
      <c r="K588" s="145"/>
    </row>
    <row r="589" spans="1:11" s="27" customFormat="1" ht="14.4" customHeight="1" x14ac:dyDescent="0.25">
      <c r="A589" s="168"/>
      <c r="B589" s="145"/>
      <c r="C589" s="145"/>
      <c r="D589" s="145"/>
      <c r="E589" s="151"/>
      <c r="F589" s="148"/>
      <c r="G589" s="160"/>
      <c r="H589" s="112" t="s">
        <v>554</v>
      </c>
      <c r="I589" s="10">
        <v>19.108936170212765</v>
      </c>
      <c r="J589" s="132">
        <v>11.75</v>
      </c>
      <c r="K589" s="145"/>
    </row>
    <row r="590" spans="1:11" s="27" customFormat="1" ht="14.4" customHeight="1" x14ac:dyDescent="0.25">
      <c r="A590" s="168"/>
      <c r="B590" s="145"/>
      <c r="C590" s="145"/>
      <c r="D590" s="145"/>
      <c r="E590" s="151"/>
      <c r="F590" s="148"/>
      <c r="G590" s="160"/>
      <c r="H590" s="112" t="s">
        <v>555</v>
      </c>
      <c r="I590" s="112">
        <v>63.758488372093019</v>
      </c>
      <c r="J590" s="112">
        <v>86</v>
      </c>
      <c r="K590" s="145"/>
    </row>
    <row r="591" spans="1:11" s="27" customFormat="1" ht="14.4" customHeight="1" x14ac:dyDescent="0.25">
      <c r="A591" s="168"/>
      <c r="B591" s="145"/>
      <c r="C591" s="145"/>
      <c r="D591" s="145"/>
      <c r="E591" s="151"/>
      <c r="F591" s="148"/>
      <c r="G591" s="160"/>
      <c r="H591" s="112" t="s">
        <v>555</v>
      </c>
      <c r="I591" s="10">
        <v>24.157966101694914</v>
      </c>
      <c r="J591" s="132">
        <v>59</v>
      </c>
      <c r="K591" s="145"/>
    </row>
    <row r="592" spans="1:11" s="27" customFormat="1" ht="14.4" customHeight="1" x14ac:dyDescent="0.25">
      <c r="A592" s="168"/>
      <c r="B592" s="145"/>
      <c r="C592" s="145"/>
      <c r="D592" s="145"/>
      <c r="E592" s="151"/>
      <c r="F592" s="148"/>
      <c r="G592" s="160"/>
      <c r="H592" s="139" t="s">
        <v>556</v>
      </c>
      <c r="I592" s="112">
        <v>518.43846153846152</v>
      </c>
      <c r="J592" s="112">
        <v>13</v>
      </c>
      <c r="K592" s="145"/>
    </row>
    <row r="593" spans="1:11" s="27" customFormat="1" ht="14.4" customHeight="1" x14ac:dyDescent="0.25">
      <c r="A593" s="168"/>
      <c r="B593" s="145"/>
      <c r="C593" s="145"/>
      <c r="D593" s="145"/>
      <c r="E593" s="151"/>
      <c r="F593" s="148"/>
      <c r="G593" s="160"/>
      <c r="H593" s="139" t="s">
        <v>525</v>
      </c>
      <c r="I593" s="10">
        <v>537.02647058823538</v>
      </c>
      <c r="J593" s="132">
        <v>17</v>
      </c>
      <c r="K593" s="145"/>
    </row>
    <row r="594" spans="1:11" s="27" customFormat="1" ht="14.4" customHeight="1" x14ac:dyDescent="0.25">
      <c r="A594" s="168"/>
      <c r="B594" s="145"/>
      <c r="C594" s="145"/>
      <c r="D594" s="145"/>
      <c r="E594" s="151"/>
      <c r="F594" s="148"/>
      <c r="G594" s="160"/>
      <c r="H594" s="139" t="s">
        <v>520</v>
      </c>
      <c r="I594" s="112">
        <v>84.7</v>
      </c>
      <c r="J594" s="112">
        <v>6</v>
      </c>
      <c r="K594" s="145"/>
    </row>
    <row r="595" spans="1:11" s="27" customFormat="1" ht="14.4" customHeight="1" x14ac:dyDescent="0.25">
      <c r="A595" s="168"/>
      <c r="B595" s="145"/>
      <c r="C595" s="145"/>
      <c r="D595" s="145"/>
      <c r="E595" s="151"/>
      <c r="F595" s="148"/>
      <c r="G595" s="160"/>
      <c r="H595" s="139" t="s">
        <v>520</v>
      </c>
      <c r="I595" s="10">
        <v>1153.0291666666667</v>
      </c>
      <c r="J595" s="132">
        <v>24</v>
      </c>
      <c r="K595" s="145"/>
    </row>
    <row r="596" spans="1:11" s="27" customFormat="1" ht="27.6" x14ac:dyDescent="0.25">
      <c r="A596" s="168"/>
      <c r="B596" s="145"/>
      <c r="C596" s="145"/>
      <c r="D596" s="145"/>
      <c r="E596" s="151"/>
      <c r="F596" s="148"/>
      <c r="G596" s="160"/>
      <c r="H596" s="139" t="s">
        <v>519</v>
      </c>
      <c r="I596" s="10">
        <v>21610.6</v>
      </c>
      <c r="J596" s="132">
        <v>16</v>
      </c>
      <c r="K596" s="145"/>
    </row>
    <row r="597" spans="1:11" s="27" customFormat="1" ht="14.4" customHeight="1" x14ac:dyDescent="0.25">
      <c r="A597" s="168"/>
      <c r="B597" s="145"/>
      <c r="C597" s="145"/>
      <c r="D597" s="145"/>
      <c r="E597" s="151"/>
      <c r="F597" s="148"/>
      <c r="G597" s="160"/>
      <c r="H597" s="139" t="s">
        <v>500</v>
      </c>
      <c r="I597" s="10">
        <v>1246.3</v>
      </c>
      <c r="J597" s="132">
        <v>16</v>
      </c>
      <c r="K597" s="145"/>
    </row>
    <row r="598" spans="1:11" s="27" customFormat="1" ht="14.4" customHeight="1" x14ac:dyDescent="0.25">
      <c r="A598" s="168"/>
      <c r="B598" s="145"/>
      <c r="C598" s="145"/>
      <c r="D598" s="145"/>
      <c r="E598" s="151"/>
      <c r="F598" s="148"/>
      <c r="G598" s="160"/>
      <c r="H598" s="139" t="s">
        <v>557</v>
      </c>
      <c r="I598" s="112">
        <v>79.86</v>
      </c>
      <c r="J598" s="112">
        <v>2</v>
      </c>
      <c r="K598" s="145"/>
    </row>
    <row r="599" spans="1:11" s="27" customFormat="1" ht="14.4" customHeight="1" x14ac:dyDescent="0.25">
      <c r="A599" s="168"/>
      <c r="B599" s="145"/>
      <c r="C599" s="145"/>
      <c r="D599" s="145"/>
      <c r="E599" s="151"/>
      <c r="F599" s="148"/>
      <c r="G599" s="160"/>
      <c r="H599" s="139" t="s">
        <v>557</v>
      </c>
      <c r="I599" s="10">
        <v>79.86</v>
      </c>
      <c r="J599" s="132">
        <v>9</v>
      </c>
      <c r="K599" s="145"/>
    </row>
    <row r="600" spans="1:11" s="27" customFormat="1" ht="14.4" customHeight="1" x14ac:dyDescent="0.25">
      <c r="A600" s="168"/>
      <c r="B600" s="145"/>
      <c r="C600" s="145"/>
      <c r="D600" s="145"/>
      <c r="E600" s="151"/>
      <c r="F600" s="148"/>
      <c r="G600" s="160"/>
      <c r="H600" s="112" t="s">
        <v>558</v>
      </c>
      <c r="I600" s="112">
        <v>6880.06</v>
      </c>
      <c r="J600" s="112">
        <v>2</v>
      </c>
      <c r="K600" s="145"/>
    </row>
    <row r="601" spans="1:11" s="27" customFormat="1" ht="14.4" customHeight="1" x14ac:dyDescent="0.25">
      <c r="A601" s="168"/>
      <c r="B601" s="145"/>
      <c r="C601" s="145"/>
      <c r="D601" s="145"/>
      <c r="E601" s="151"/>
      <c r="F601" s="148"/>
      <c r="G601" s="160"/>
      <c r="H601" s="112" t="s">
        <v>559</v>
      </c>
      <c r="I601" s="10">
        <v>7.5216216216216223</v>
      </c>
      <c r="J601" s="132">
        <v>148</v>
      </c>
      <c r="K601" s="145"/>
    </row>
    <row r="602" spans="1:11" s="27" customFormat="1" ht="14.4" customHeight="1" x14ac:dyDescent="0.25">
      <c r="A602" s="168"/>
      <c r="B602" s="145"/>
      <c r="C602" s="145"/>
      <c r="D602" s="145"/>
      <c r="E602" s="151"/>
      <c r="F602" s="148"/>
      <c r="G602" s="160"/>
      <c r="H602" s="112" t="s">
        <v>560</v>
      </c>
      <c r="I602" s="112">
        <v>64.09</v>
      </c>
      <c r="J602" s="112">
        <v>15</v>
      </c>
      <c r="K602" s="145"/>
    </row>
    <row r="603" spans="1:11" s="27" customFormat="1" ht="14.4" customHeight="1" x14ac:dyDescent="0.25">
      <c r="A603" s="168"/>
      <c r="B603" s="145"/>
      <c r="C603" s="145"/>
      <c r="D603" s="145"/>
      <c r="E603" s="151"/>
      <c r="F603" s="148"/>
      <c r="G603" s="160"/>
      <c r="H603" s="112" t="s">
        <v>560</v>
      </c>
      <c r="I603" s="10">
        <v>62.228571428571435</v>
      </c>
      <c r="J603" s="132">
        <v>7</v>
      </c>
      <c r="K603" s="145"/>
    </row>
    <row r="604" spans="1:11" s="27" customFormat="1" ht="14.4" customHeight="1" x14ac:dyDescent="0.25">
      <c r="A604" s="168"/>
      <c r="B604" s="145"/>
      <c r="C604" s="145"/>
      <c r="D604" s="145"/>
      <c r="E604" s="151"/>
      <c r="F604" s="148"/>
      <c r="G604" s="160"/>
      <c r="H604" s="139" t="s">
        <v>561</v>
      </c>
      <c r="I604" s="112">
        <v>3.3579999999999997</v>
      </c>
      <c r="J604" s="112">
        <v>20</v>
      </c>
      <c r="K604" s="145"/>
    </row>
    <row r="605" spans="1:11" s="27" customFormat="1" ht="14.4" customHeight="1" x14ac:dyDescent="0.25">
      <c r="A605" s="168"/>
      <c r="B605" s="145"/>
      <c r="C605" s="145"/>
      <c r="D605" s="145"/>
      <c r="E605" s="151"/>
      <c r="F605" s="148"/>
      <c r="G605" s="160"/>
      <c r="H605" s="139" t="s">
        <v>521</v>
      </c>
      <c r="I605" s="10">
        <v>20.57</v>
      </c>
      <c r="J605" s="132">
        <v>3</v>
      </c>
      <c r="K605" s="145"/>
    </row>
    <row r="606" spans="1:11" s="27" customFormat="1" ht="14.4" customHeight="1" x14ac:dyDescent="0.25">
      <c r="A606" s="168"/>
      <c r="B606" s="145"/>
      <c r="C606" s="145"/>
      <c r="D606" s="145"/>
      <c r="E606" s="151"/>
      <c r="F606" s="148"/>
      <c r="G606" s="160"/>
      <c r="H606" s="139" t="s">
        <v>507</v>
      </c>
      <c r="I606" s="10">
        <v>7.8900000000000006</v>
      </c>
      <c r="J606" s="132">
        <v>24</v>
      </c>
      <c r="K606" s="145"/>
    </row>
    <row r="607" spans="1:11" s="27" customFormat="1" ht="14.4" customHeight="1" x14ac:dyDescent="0.25">
      <c r="A607" s="168"/>
      <c r="B607" s="145"/>
      <c r="C607" s="145"/>
      <c r="D607" s="145"/>
      <c r="E607" s="151"/>
      <c r="F607" s="148"/>
      <c r="G607" s="160"/>
      <c r="H607" s="112" t="s">
        <v>560</v>
      </c>
      <c r="I607" s="112">
        <v>19.412857142857142</v>
      </c>
      <c r="J607" s="112">
        <v>7</v>
      </c>
      <c r="K607" s="145"/>
    </row>
    <row r="608" spans="1:11" s="27" customFormat="1" ht="14.4" customHeight="1" x14ac:dyDescent="0.25">
      <c r="A608" s="168"/>
      <c r="B608" s="145"/>
      <c r="C608" s="145"/>
      <c r="D608" s="145"/>
      <c r="E608" s="151"/>
      <c r="F608" s="148"/>
      <c r="G608" s="160"/>
      <c r="H608" s="112" t="s">
        <v>363</v>
      </c>
      <c r="I608" s="10">
        <v>9.6424333333333334E-2</v>
      </c>
      <c r="J608" s="132">
        <v>30000</v>
      </c>
      <c r="K608" s="145"/>
    </row>
    <row r="609" spans="1:11" s="27" customFormat="1" ht="14.4" customHeight="1" x14ac:dyDescent="0.25">
      <c r="A609" s="168"/>
      <c r="B609" s="145"/>
      <c r="C609" s="145"/>
      <c r="D609" s="145"/>
      <c r="E609" s="151"/>
      <c r="F609" s="148"/>
      <c r="G609" s="160"/>
      <c r="H609" s="112" t="s">
        <v>503</v>
      </c>
      <c r="I609" s="112">
        <v>0.28133333333333332</v>
      </c>
      <c r="J609" s="112">
        <v>120</v>
      </c>
      <c r="K609" s="145"/>
    </row>
    <row r="610" spans="1:11" s="27" customFormat="1" ht="14.4" customHeight="1" x14ac:dyDescent="0.25">
      <c r="A610" s="168"/>
      <c r="B610" s="145"/>
      <c r="C610" s="145"/>
      <c r="D610" s="145"/>
      <c r="E610" s="151"/>
      <c r="F610" s="148"/>
      <c r="G610" s="160"/>
      <c r="H610" s="112" t="s">
        <v>503</v>
      </c>
      <c r="I610" s="10">
        <v>0.58099999999999996</v>
      </c>
      <c r="J610" s="132">
        <v>20</v>
      </c>
      <c r="K610" s="145"/>
    </row>
    <row r="611" spans="1:11" s="27" customFormat="1" ht="14.4" customHeight="1" x14ac:dyDescent="0.25">
      <c r="A611" s="168"/>
      <c r="B611" s="145"/>
      <c r="C611" s="145"/>
      <c r="D611" s="145"/>
      <c r="E611" s="151"/>
      <c r="F611" s="148"/>
      <c r="G611" s="161"/>
      <c r="H611" s="112" t="s">
        <v>562</v>
      </c>
      <c r="I611" s="10">
        <v>1.26</v>
      </c>
      <c r="J611" s="132">
        <v>2061</v>
      </c>
      <c r="K611" s="146"/>
    </row>
    <row r="612" spans="1:11" s="27" customFormat="1" ht="41.4" x14ac:dyDescent="0.25">
      <c r="A612" s="169"/>
      <c r="B612" s="146"/>
      <c r="C612" s="146"/>
      <c r="D612" s="146"/>
      <c r="E612" s="152"/>
      <c r="F612" s="149"/>
      <c r="G612" s="11">
        <v>25071</v>
      </c>
      <c r="H612" s="37"/>
      <c r="I612" s="38"/>
      <c r="J612" s="39"/>
      <c r="K612" s="67" t="s">
        <v>563</v>
      </c>
    </row>
    <row r="613" spans="1:11" s="27" customFormat="1" ht="82.8" customHeight="1" x14ac:dyDescent="0.25">
      <c r="A613" s="140" t="s">
        <v>86</v>
      </c>
      <c r="B613" s="144" t="s">
        <v>641</v>
      </c>
      <c r="C613" s="144" t="s">
        <v>650</v>
      </c>
      <c r="D613" s="144" t="s">
        <v>11</v>
      </c>
      <c r="E613" s="150" t="s">
        <v>659</v>
      </c>
      <c r="F613" s="147">
        <v>4284321</v>
      </c>
      <c r="G613" s="44">
        <v>339140</v>
      </c>
      <c r="H613" s="37"/>
      <c r="I613" s="38"/>
      <c r="J613" s="39"/>
      <c r="K613" s="144" t="s">
        <v>763</v>
      </c>
    </row>
    <row r="614" spans="1:11" s="27" customFormat="1" ht="26.4" x14ac:dyDescent="0.25">
      <c r="A614" s="140" t="s">
        <v>87</v>
      </c>
      <c r="B614" s="145"/>
      <c r="C614" s="145"/>
      <c r="D614" s="145"/>
      <c r="E614" s="151"/>
      <c r="F614" s="148"/>
      <c r="G614" s="61">
        <v>392192</v>
      </c>
      <c r="H614" s="37"/>
      <c r="I614" s="38"/>
      <c r="J614" s="39"/>
      <c r="K614" s="145"/>
    </row>
    <row r="615" spans="1:11" s="27" customFormat="1" ht="26.4" x14ac:dyDescent="0.25">
      <c r="A615" s="140" t="s">
        <v>88</v>
      </c>
      <c r="B615" s="145"/>
      <c r="C615" s="145"/>
      <c r="D615" s="145"/>
      <c r="E615" s="151"/>
      <c r="F615" s="148"/>
      <c r="G615" s="44">
        <v>991075</v>
      </c>
      <c r="H615" s="37"/>
      <c r="I615" s="38"/>
      <c r="J615" s="39"/>
      <c r="K615" s="145"/>
    </row>
    <row r="616" spans="1:11" s="27" customFormat="1" ht="26.4" x14ac:dyDescent="0.25">
      <c r="A616" s="140" t="s">
        <v>89</v>
      </c>
      <c r="B616" s="145"/>
      <c r="C616" s="145"/>
      <c r="D616" s="145"/>
      <c r="E616" s="151"/>
      <c r="F616" s="148"/>
      <c r="G616" s="44">
        <v>485888</v>
      </c>
      <c r="H616" s="37"/>
      <c r="I616" s="38"/>
      <c r="J616" s="39"/>
      <c r="K616" s="145"/>
    </row>
    <row r="617" spans="1:11" s="27" customFormat="1" ht="26.4" x14ac:dyDescent="0.25">
      <c r="A617" s="140" t="s">
        <v>90</v>
      </c>
      <c r="B617" s="145"/>
      <c r="C617" s="145"/>
      <c r="D617" s="145"/>
      <c r="E617" s="151"/>
      <c r="F617" s="148"/>
      <c r="G617" s="44">
        <v>201161</v>
      </c>
      <c r="H617" s="37"/>
      <c r="I617" s="38"/>
      <c r="J617" s="39"/>
      <c r="K617" s="145"/>
    </row>
    <row r="618" spans="1:11" s="27" customFormat="1" ht="26.4" x14ac:dyDescent="0.25">
      <c r="A618" s="140" t="s">
        <v>651</v>
      </c>
      <c r="B618" s="145"/>
      <c r="C618" s="145"/>
      <c r="D618" s="145"/>
      <c r="E618" s="151"/>
      <c r="F618" s="148"/>
      <c r="G618" s="44">
        <v>9681</v>
      </c>
      <c r="H618" s="37"/>
      <c r="I618" s="38"/>
      <c r="J618" s="39"/>
      <c r="K618" s="145"/>
    </row>
    <row r="619" spans="1:11" s="27" customFormat="1" ht="26.4" x14ac:dyDescent="0.25">
      <c r="A619" s="140" t="s">
        <v>313</v>
      </c>
      <c r="B619" s="145"/>
      <c r="C619" s="145"/>
      <c r="D619" s="145"/>
      <c r="E619" s="151"/>
      <c r="F619" s="148"/>
      <c r="G619" s="44">
        <v>126032</v>
      </c>
      <c r="H619" s="37"/>
      <c r="I619" s="38"/>
      <c r="J619" s="39"/>
      <c r="K619" s="145"/>
    </row>
    <row r="620" spans="1:11" s="27" customFormat="1" ht="26.4" x14ac:dyDescent="0.25">
      <c r="A620" s="140" t="s">
        <v>97</v>
      </c>
      <c r="B620" s="145"/>
      <c r="C620" s="145"/>
      <c r="D620" s="145"/>
      <c r="E620" s="151"/>
      <c r="F620" s="148"/>
      <c r="G620" s="44">
        <v>58783</v>
      </c>
      <c r="H620" s="37"/>
      <c r="I620" s="38"/>
      <c r="J620" s="39"/>
      <c r="K620" s="145"/>
    </row>
    <row r="621" spans="1:11" s="27" customFormat="1" ht="26.4" x14ac:dyDescent="0.25">
      <c r="A621" s="140" t="s">
        <v>652</v>
      </c>
      <c r="B621" s="145"/>
      <c r="C621" s="145"/>
      <c r="D621" s="145"/>
      <c r="E621" s="151"/>
      <c r="F621" s="148"/>
      <c r="G621" s="44">
        <v>179462</v>
      </c>
      <c r="H621" s="37"/>
      <c r="I621" s="38"/>
      <c r="J621" s="39"/>
      <c r="K621" s="145"/>
    </row>
    <row r="622" spans="1:11" s="27" customFormat="1" ht="26.4" x14ac:dyDescent="0.25">
      <c r="A622" s="140" t="s">
        <v>312</v>
      </c>
      <c r="B622" s="145"/>
      <c r="C622" s="145"/>
      <c r="D622" s="145"/>
      <c r="E622" s="151"/>
      <c r="F622" s="148"/>
      <c r="G622" s="44">
        <v>78855</v>
      </c>
      <c r="H622" s="37"/>
      <c r="I622" s="38"/>
      <c r="J622" s="39"/>
      <c r="K622" s="145"/>
    </row>
    <row r="623" spans="1:11" s="27" customFormat="1" ht="26.4" x14ac:dyDescent="0.25">
      <c r="A623" s="140" t="s">
        <v>316</v>
      </c>
      <c r="B623" s="145"/>
      <c r="C623" s="145"/>
      <c r="D623" s="145"/>
      <c r="E623" s="151"/>
      <c r="F623" s="148"/>
      <c r="G623" s="44">
        <v>0</v>
      </c>
      <c r="H623" s="37"/>
      <c r="I623" s="38"/>
      <c r="J623" s="39"/>
      <c r="K623" s="145"/>
    </row>
    <row r="624" spans="1:11" s="27" customFormat="1" ht="26.4" x14ac:dyDescent="0.25">
      <c r="A624" s="140" t="s">
        <v>315</v>
      </c>
      <c r="B624" s="145"/>
      <c r="C624" s="145"/>
      <c r="D624" s="145"/>
      <c r="E624" s="151"/>
      <c r="F624" s="148"/>
      <c r="G624" s="44">
        <v>0</v>
      </c>
      <c r="H624" s="37"/>
      <c r="I624" s="38"/>
      <c r="J624" s="39"/>
      <c r="K624" s="145"/>
    </row>
    <row r="625" spans="1:11" s="27" customFormat="1" ht="26.4" x14ac:dyDescent="0.25">
      <c r="A625" s="140" t="s">
        <v>308</v>
      </c>
      <c r="B625" s="145"/>
      <c r="C625" s="145"/>
      <c r="D625" s="145"/>
      <c r="E625" s="151"/>
      <c r="F625" s="148"/>
      <c r="G625" s="44">
        <v>108900</v>
      </c>
      <c r="H625" s="37"/>
      <c r="I625" s="38"/>
      <c r="J625" s="39"/>
      <c r="K625" s="145"/>
    </row>
    <row r="626" spans="1:11" s="27" customFormat="1" ht="26.4" x14ac:dyDescent="0.25">
      <c r="A626" s="140" t="s">
        <v>653</v>
      </c>
      <c r="B626" s="145"/>
      <c r="C626" s="145"/>
      <c r="D626" s="145"/>
      <c r="E626" s="151"/>
      <c r="F626" s="148"/>
      <c r="G626" s="44">
        <v>163450</v>
      </c>
      <c r="H626" s="37"/>
      <c r="I626" s="38"/>
      <c r="J626" s="39"/>
      <c r="K626" s="145"/>
    </row>
    <row r="627" spans="1:11" s="27" customFormat="1" ht="26.4" x14ac:dyDescent="0.25">
      <c r="A627" s="140" t="s">
        <v>654</v>
      </c>
      <c r="B627" s="145"/>
      <c r="C627" s="145"/>
      <c r="D627" s="145"/>
      <c r="E627" s="151"/>
      <c r="F627" s="148"/>
      <c r="G627" s="44">
        <v>55650</v>
      </c>
      <c r="H627" s="37"/>
      <c r="I627" s="38"/>
      <c r="J627" s="39"/>
      <c r="K627" s="145"/>
    </row>
    <row r="628" spans="1:11" s="27" customFormat="1" ht="26.4" x14ac:dyDescent="0.25">
      <c r="A628" s="140" t="s">
        <v>655</v>
      </c>
      <c r="B628" s="145"/>
      <c r="C628" s="145"/>
      <c r="D628" s="145"/>
      <c r="E628" s="151"/>
      <c r="F628" s="148"/>
      <c r="G628" s="44">
        <v>2100</v>
      </c>
      <c r="H628" s="37"/>
      <c r="I628" s="38"/>
      <c r="J628" s="39"/>
      <c r="K628" s="145"/>
    </row>
    <row r="629" spans="1:11" s="27" customFormat="1" ht="26.4" x14ac:dyDescent="0.25">
      <c r="A629" s="140" t="s">
        <v>656</v>
      </c>
      <c r="B629" s="145"/>
      <c r="C629" s="145"/>
      <c r="D629" s="145"/>
      <c r="E629" s="151"/>
      <c r="F629" s="148"/>
      <c r="G629" s="44">
        <v>211912</v>
      </c>
      <c r="H629" s="37"/>
      <c r="I629" s="38"/>
      <c r="J629" s="39"/>
      <c r="K629" s="145"/>
    </row>
    <row r="630" spans="1:11" s="27" customFormat="1" ht="26.4" x14ac:dyDescent="0.25">
      <c r="A630" s="140" t="s">
        <v>657</v>
      </c>
      <c r="B630" s="145"/>
      <c r="C630" s="145"/>
      <c r="D630" s="145"/>
      <c r="E630" s="151"/>
      <c r="F630" s="148"/>
      <c r="G630" s="44">
        <v>173042</v>
      </c>
      <c r="H630" s="37"/>
      <c r="I630" s="38"/>
      <c r="J630" s="39"/>
      <c r="K630" s="145"/>
    </row>
    <row r="631" spans="1:11" s="27" customFormat="1" ht="26.4" x14ac:dyDescent="0.25">
      <c r="A631" s="140" t="s">
        <v>658</v>
      </c>
      <c r="B631" s="145"/>
      <c r="C631" s="145"/>
      <c r="D631" s="145"/>
      <c r="E631" s="151"/>
      <c r="F631" s="148"/>
      <c r="G631" s="44">
        <v>0</v>
      </c>
      <c r="H631" s="37"/>
      <c r="I631" s="38"/>
      <c r="J631" s="39"/>
      <c r="K631" s="145"/>
    </row>
    <row r="632" spans="1:11" s="27" customFormat="1" ht="26.4" x14ac:dyDescent="0.25">
      <c r="A632" s="140" t="s">
        <v>91</v>
      </c>
      <c r="B632" s="145"/>
      <c r="C632" s="145"/>
      <c r="D632" s="145"/>
      <c r="E632" s="151"/>
      <c r="F632" s="148"/>
      <c r="G632" s="44">
        <v>118783</v>
      </c>
      <c r="H632" s="37"/>
      <c r="I632" s="38"/>
      <c r="J632" s="39"/>
      <c r="K632" s="145"/>
    </row>
    <row r="633" spans="1:11" s="27" customFormat="1" ht="26.4" x14ac:dyDescent="0.25">
      <c r="A633" s="140" t="s">
        <v>309</v>
      </c>
      <c r="B633" s="146"/>
      <c r="C633" s="146"/>
      <c r="D633" s="146"/>
      <c r="E633" s="152"/>
      <c r="F633" s="149"/>
      <c r="G633" s="44">
        <v>311373</v>
      </c>
      <c r="H633" s="37"/>
      <c r="I633" s="38"/>
      <c r="J633" s="39"/>
      <c r="K633" s="146"/>
    </row>
    <row r="634" spans="1:11" s="27" customFormat="1" ht="33.6" customHeight="1" x14ac:dyDescent="0.25">
      <c r="A634" s="201" t="s">
        <v>709</v>
      </c>
      <c r="B634" s="144" t="s">
        <v>641</v>
      </c>
      <c r="C634" s="144" t="s">
        <v>710</v>
      </c>
      <c r="D634" s="144" t="s">
        <v>16</v>
      </c>
      <c r="E634" s="150" t="s">
        <v>714</v>
      </c>
      <c r="F634" s="147">
        <v>163650</v>
      </c>
      <c r="G634" s="80">
        <v>19200</v>
      </c>
      <c r="H634" s="7"/>
      <c r="I634" s="7"/>
      <c r="J634" s="7"/>
      <c r="K634" s="16" t="s">
        <v>711</v>
      </c>
    </row>
    <row r="635" spans="1:11" s="27" customFormat="1" ht="48.6" customHeight="1" x14ac:dyDescent="0.25">
      <c r="A635" s="199"/>
      <c r="B635" s="145"/>
      <c r="C635" s="145"/>
      <c r="D635" s="145"/>
      <c r="E635" s="151"/>
      <c r="F635" s="148"/>
      <c r="G635" s="80">
        <v>143250</v>
      </c>
      <c r="H635" s="7"/>
      <c r="I635" s="7"/>
      <c r="J635" s="7"/>
      <c r="K635" s="16" t="s">
        <v>712</v>
      </c>
    </row>
    <row r="636" spans="1:11" s="27" customFormat="1" ht="45" customHeight="1" x14ac:dyDescent="0.25">
      <c r="A636" s="200"/>
      <c r="B636" s="146"/>
      <c r="C636" s="146"/>
      <c r="D636" s="146"/>
      <c r="E636" s="152"/>
      <c r="F636" s="149"/>
      <c r="G636" s="80">
        <v>1200</v>
      </c>
      <c r="H636" s="7"/>
      <c r="I636" s="7"/>
      <c r="J636" s="7"/>
      <c r="K636" s="16" t="s">
        <v>713</v>
      </c>
    </row>
    <row r="637" spans="1:11" s="27" customFormat="1" ht="82.8" customHeight="1" x14ac:dyDescent="0.25">
      <c r="A637" s="140" t="s">
        <v>671</v>
      </c>
      <c r="B637" s="154" t="s">
        <v>641</v>
      </c>
      <c r="C637" s="154" t="s">
        <v>675</v>
      </c>
      <c r="D637" s="154" t="s">
        <v>11</v>
      </c>
      <c r="E637" s="166" t="s">
        <v>676</v>
      </c>
      <c r="F637" s="141">
        <v>1247</v>
      </c>
      <c r="G637" s="44">
        <v>1247</v>
      </c>
      <c r="H637" s="37"/>
      <c r="I637" s="38"/>
      <c r="J637" s="39"/>
      <c r="K637" s="144" t="s">
        <v>763</v>
      </c>
    </row>
    <row r="638" spans="1:11" s="27" customFormat="1" ht="26.4" x14ac:dyDescent="0.25">
      <c r="A638" s="140" t="s">
        <v>672</v>
      </c>
      <c r="B638" s="154"/>
      <c r="C638" s="154"/>
      <c r="D638" s="154"/>
      <c r="E638" s="166"/>
      <c r="F638" s="141">
        <v>125120</v>
      </c>
      <c r="G638" s="44">
        <v>125120</v>
      </c>
      <c r="H638" s="37"/>
      <c r="I638" s="38"/>
      <c r="J638" s="39"/>
      <c r="K638" s="145"/>
    </row>
    <row r="639" spans="1:11" s="27" customFormat="1" ht="26.4" x14ac:dyDescent="0.25">
      <c r="A639" s="140" t="s">
        <v>673</v>
      </c>
      <c r="B639" s="154"/>
      <c r="C639" s="154"/>
      <c r="D639" s="154"/>
      <c r="E639" s="166"/>
      <c r="F639" s="141">
        <v>32110</v>
      </c>
      <c r="G639" s="44">
        <v>32110</v>
      </c>
      <c r="H639" s="37"/>
      <c r="I639" s="38"/>
      <c r="J639" s="39"/>
      <c r="K639" s="145"/>
    </row>
    <row r="640" spans="1:11" s="27" customFormat="1" ht="26.4" x14ac:dyDescent="0.25">
      <c r="A640" s="140" t="s">
        <v>310</v>
      </c>
      <c r="B640" s="154"/>
      <c r="C640" s="154"/>
      <c r="D640" s="154"/>
      <c r="E640" s="166"/>
      <c r="F640" s="141">
        <v>108446</v>
      </c>
      <c r="G640" s="44">
        <v>0</v>
      </c>
      <c r="H640" s="37"/>
      <c r="I640" s="38"/>
      <c r="J640" s="39"/>
      <c r="K640" s="145"/>
    </row>
    <row r="641" spans="1:11" s="27" customFormat="1" ht="26.4" x14ac:dyDescent="0.25">
      <c r="A641" s="140" t="s">
        <v>311</v>
      </c>
      <c r="B641" s="154"/>
      <c r="C641" s="154"/>
      <c r="D641" s="154"/>
      <c r="E641" s="166"/>
      <c r="F641" s="141">
        <v>11000</v>
      </c>
      <c r="G641" s="44">
        <v>11000</v>
      </c>
      <c r="H641" s="37"/>
      <c r="I641" s="38"/>
      <c r="J641" s="39"/>
      <c r="K641" s="145"/>
    </row>
    <row r="642" spans="1:11" s="27" customFormat="1" ht="26.4" x14ac:dyDescent="0.25">
      <c r="A642" s="140" t="s">
        <v>674</v>
      </c>
      <c r="B642" s="154"/>
      <c r="C642" s="154"/>
      <c r="D642" s="154"/>
      <c r="E642" s="166"/>
      <c r="F642" s="141">
        <v>119288</v>
      </c>
      <c r="G642" s="44">
        <v>119288</v>
      </c>
      <c r="H642" s="37"/>
      <c r="I642" s="38"/>
      <c r="J642" s="39"/>
      <c r="K642" s="146"/>
    </row>
    <row r="643" spans="1:11" s="27" customFormat="1" ht="79.2" customHeight="1" x14ac:dyDescent="0.25">
      <c r="A643" s="199" t="s">
        <v>717</v>
      </c>
      <c r="B643" s="145" t="s">
        <v>641</v>
      </c>
      <c r="C643" s="145" t="s">
        <v>715</v>
      </c>
      <c r="D643" s="145" t="s">
        <v>16</v>
      </c>
      <c r="E643" s="151" t="s">
        <v>718</v>
      </c>
      <c r="F643" s="163">
        <v>219367</v>
      </c>
      <c r="G643" s="142">
        <v>192865</v>
      </c>
      <c r="H643" s="7"/>
      <c r="I643" s="7"/>
      <c r="J643" s="7"/>
      <c r="K643" s="16" t="s">
        <v>713</v>
      </c>
    </row>
    <row r="644" spans="1:11" s="27" customFormat="1" ht="27.6" x14ac:dyDescent="0.25">
      <c r="A644" s="200"/>
      <c r="B644" s="146"/>
      <c r="C644" s="146"/>
      <c r="D644" s="146"/>
      <c r="E644" s="152"/>
      <c r="F644" s="164"/>
      <c r="G644" s="80">
        <v>26502</v>
      </c>
      <c r="H644" s="7"/>
      <c r="I644" s="7"/>
      <c r="J644" s="7"/>
      <c r="K644" s="16" t="s">
        <v>716</v>
      </c>
    </row>
    <row r="645" spans="1:11" s="27" customFormat="1" ht="37.200000000000003" customHeight="1" x14ac:dyDescent="0.25">
      <c r="A645" s="28" t="s">
        <v>661</v>
      </c>
      <c r="B645" s="144" t="s">
        <v>641</v>
      </c>
      <c r="C645" s="144" t="s">
        <v>660</v>
      </c>
      <c r="D645" s="144" t="s">
        <v>11</v>
      </c>
      <c r="E645" s="150" t="s">
        <v>670</v>
      </c>
      <c r="F645" s="162">
        <v>2793230</v>
      </c>
      <c r="G645" s="44"/>
      <c r="H645" s="37"/>
      <c r="I645" s="38"/>
      <c r="J645" s="39"/>
      <c r="K645" s="144" t="s">
        <v>81</v>
      </c>
    </row>
    <row r="646" spans="1:11" s="27" customFormat="1" ht="14.4" customHeight="1" x14ac:dyDescent="0.25">
      <c r="A646" s="118" t="s">
        <v>283</v>
      </c>
      <c r="B646" s="145"/>
      <c r="C646" s="145"/>
      <c r="D646" s="145"/>
      <c r="E646" s="151"/>
      <c r="F646" s="163"/>
      <c r="G646" s="44">
        <v>112697.55</v>
      </c>
      <c r="H646" s="37"/>
      <c r="I646" s="38"/>
      <c r="J646" s="39"/>
      <c r="K646" s="145"/>
    </row>
    <row r="647" spans="1:11" s="27" customFormat="1" ht="26.4" x14ac:dyDescent="0.25">
      <c r="A647" s="118" t="s">
        <v>662</v>
      </c>
      <c r="B647" s="145"/>
      <c r="C647" s="145"/>
      <c r="D647" s="145"/>
      <c r="E647" s="151"/>
      <c r="F647" s="163"/>
      <c r="G647" s="44">
        <v>13484</v>
      </c>
      <c r="H647" s="37"/>
      <c r="I647" s="38"/>
      <c r="J647" s="39"/>
      <c r="K647" s="145"/>
    </row>
    <row r="648" spans="1:11" s="27" customFormat="1" ht="14.4" customHeight="1" x14ac:dyDescent="0.25">
      <c r="A648" s="118" t="s">
        <v>285</v>
      </c>
      <c r="B648" s="145"/>
      <c r="C648" s="145"/>
      <c r="D648" s="145"/>
      <c r="E648" s="151"/>
      <c r="F648" s="163"/>
      <c r="G648" s="44">
        <v>8624.39</v>
      </c>
      <c r="H648" s="37"/>
      <c r="I648" s="38"/>
      <c r="J648" s="39"/>
      <c r="K648" s="145"/>
    </row>
    <row r="649" spans="1:11" s="27" customFormat="1" ht="26.4" x14ac:dyDescent="0.25">
      <c r="A649" s="118" t="s">
        <v>663</v>
      </c>
      <c r="B649" s="145"/>
      <c r="C649" s="145"/>
      <c r="D649" s="145"/>
      <c r="E649" s="151"/>
      <c r="F649" s="163"/>
      <c r="G649" s="44">
        <v>9943.19</v>
      </c>
      <c r="H649" s="37"/>
      <c r="I649" s="38"/>
      <c r="J649" s="39"/>
      <c r="K649" s="145"/>
    </row>
    <row r="650" spans="1:11" s="27" customFormat="1" ht="26.4" x14ac:dyDescent="0.25">
      <c r="A650" s="118" t="s">
        <v>664</v>
      </c>
      <c r="B650" s="145"/>
      <c r="C650" s="145"/>
      <c r="D650" s="145"/>
      <c r="E650" s="151"/>
      <c r="F650" s="163"/>
      <c r="G650" s="44">
        <v>10792.6</v>
      </c>
      <c r="H650" s="37"/>
      <c r="I650" s="38"/>
      <c r="J650" s="39"/>
      <c r="K650" s="145"/>
    </row>
    <row r="651" spans="1:11" s="27" customFormat="1" ht="26.4" x14ac:dyDescent="0.25">
      <c r="A651" s="118" t="s">
        <v>665</v>
      </c>
      <c r="B651" s="145"/>
      <c r="C651" s="145"/>
      <c r="D651" s="145"/>
      <c r="E651" s="151"/>
      <c r="F651" s="163"/>
      <c r="G651" s="44">
        <v>1068512.1600000001</v>
      </c>
      <c r="H651" s="37"/>
      <c r="I651" s="38"/>
      <c r="J651" s="39"/>
      <c r="K651" s="145"/>
    </row>
    <row r="652" spans="1:11" s="27" customFormat="1" ht="14.4" customHeight="1" x14ac:dyDescent="0.25">
      <c r="A652" s="118" t="s">
        <v>288</v>
      </c>
      <c r="B652" s="145"/>
      <c r="C652" s="145"/>
      <c r="D652" s="145"/>
      <c r="E652" s="151"/>
      <c r="F652" s="163"/>
      <c r="G652" s="44">
        <v>33230.699999999997</v>
      </c>
      <c r="H652" s="37"/>
      <c r="I652" s="38"/>
      <c r="J652" s="39"/>
      <c r="K652" s="145"/>
    </row>
    <row r="653" spans="1:11" s="27" customFormat="1" ht="26.4" x14ac:dyDescent="0.25">
      <c r="A653" s="118" t="s">
        <v>666</v>
      </c>
      <c r="B653" s="145"/>
      <c r="C653" s="145"/>
      <c r="D653" s="145"/>
      <c r="E653" s="151"/>
      <c r="F653" s="163"/>
      <c r="G653" s="44">
        <v>741648.76</v>
      </c>
      <c r="H653" s="37"/>
      <c r="I653" s="38"/>
      <c r="J653" s="39"/>
      <c r="K653" s="145"/>
    </row>
    <row r="654" spans="1:11" s="27" customFormat="1" ht="26.4" x14ac:dyDescent="0.25">
      <c r="A654" s="118" t="s">
        <v>611</v>
      </c>
      <c r="B654" s="145"/>
      <c r="C654" s="145"/>
      <c r="D654" s="145"/>
      <c r="E654" s="151"/>
      <c r="F654" s="163"/>
      <c r="G654" s="44">
        <v>223053.99</v>
      </c>
      <c r="H654" s="37"/>
      <c r="I654" s="38"/>
      <c r="J654" s="39"/>
      <c r="K654" s="145"/>
    </row>
    <row r="655" spans="1:11" s="27" customFormat="1" ht="14.4" customHeight="1" x14ac:dyDescent="0.25">
      <c r="A655" s="118" t="s">
        <v>290</v>
      </c>
      <c r="B655" s="145"/>
      <c r="C655" s="145"/>
      <c r="D655" s="145"/>
      <c r="E655" s="151"/>
      <c r="F655" s="163"/>
      <c r="G655" s="44">
        <v>559067.58000000007</v>
      </c>
      <c r="H655" s="37"/>
      <c r="I655" s="38"/>
      <c r="J655" s="39"/>
      <c r="K655" s="145"/>
    </row>
    <row r="656" spans="1:11" s="27" customFormat="1" ht="14.4" customHeight="1" x14ac:dyDescent="0.25">
      <c r="A656" s="118" t="s">
        <v>291</v>
      </c>
      <c r="B656" s="145"/>
      <c r="C656" s="145"/>
      <c r="D656" s="145"/>
      <c r="E656" s="151"/>
      <c r="F656" s="164"/>
      <c r="G656" s="44">
        <v>12155.22</v>
      </c>
      <c r="H656" s="37"/>
      <c r="I656" s="38"/>
      <c r="J656" s="39"/>
      <c r="K656" s="145"/>
    </row>
    <row r="657" spans="1:11" s="27" customFormat="1" ht="26.4" x14ac:dyDescent="0.25">
      <c r="A657" s="28" t="s">
        <v>667</v>
      </c>
      <c r="B657" s="145"/>
      <c r="C657" s="145"/>
      <c r="D657" s="145"/>
      <c r="E657" s="151"/>
      <c r="F657" s="162">
        <v>706185</v>
      </c>
      <c r="G657" s="61"/>
      <c r="H657" s="37"/>
      <c r="I657" s="38"/>
      <c r="J657" s="39"/>
      <c r="K657" s="145"/>
    </row>
    <row r="658" spans="1:11" s="27" customFormat="1" ht="14.4" customHeight="1" x14ac:dyDescent="0.25">
      <c r="A658" s="118" t="s">
        <v>620</v>
      </c>
      <c r="B658" s="145"/>
      <c r="C658" s="145"/>
      <c r="D658" s="145"/>
      <c r="E658" s="151"/>
      <c r="F658" s="163"/>
      <c r="G658" s="44">
        <v>668886.57000000007</v>
      </c>
      <c r="H658" s="37"/>
      <c r="I658" s="38"/>
      <c r="J658" s="39"/>
      <c r="K658" s="145"/>
    </row>
    <row r="659" spans="1:11" s="27" customFormat="1" ht="14.4" customHeight="1" x14ac:dyDescent="0.25">
      <c r="A659" s="118" t="s">
        <v>293</v>
      </c>
      <c r="B659" s="145"/>
      <c r="C659" s="145"/>
      <c r="D659" s="145"/>
      <c r="E659" s="151"/>
      <c r="F659" s="163"/>
      <c r="G659" s="44">
        <v>5102.67</v>
      </c>
      <c r="H659" s="37"/>
      <c r="I659" s="38"/>
      <c r="J659" s="39"/>
      <c r="K659" s="145"/>
    </row>
    <row r="660" spans="1:11" s="27" customFormat="1" ht="26.4" x14ac:dyDescent="0.25">
      <c r="A660" s="118" t="s">
        <v>294</v>
      </c>
      <c r="B660" s="145"/>
      <c r="C660" s="145"/>
      <c r="D660" s="145"/>
      <c r="E660" s="151"/>
      <c r="F660" s="163"/>
      <c r="G660" s="44">
        <v>2488.8200000000002</v>
      </c>
      <c r="H660" s="37"/>
      <c r="I660" s="38"/>
      <c r="J660" s="39"/>
      <c r="K660" s="145"/>
    </row>
    <row r="661" spans="1:11" s="27" customFormat="1" ht="26.4" x14ac:dyDescent="0.25">
      <c r="A661" s="118" t="s">
        <v>295</v>
      </c>
      <c r="B661" s="145"/>
      <c r="C661" s="145"/>
      <c r="D661" s="145"/>
      <c r="E661" s="151"/>
      <c r="F661" s="164"/>
      <c r="G661" s="44">
        <v>29705.03</v>
      </c>
      <c r="H661" s="37"/>
      <c r="I661" s="38"/>
      <c r="J661" s="39"/>
      <c r="K661" s="145"/>
    </row>
    <row r="662" spans="1:11" s="27" customFormat="1" ht="14.4" customHeight="1" x14ac:dyDescent="0.25">
      <c r="A662" s="118" t="s">
        <v>668</v>
      </c>
      <c r="B662" s="145"/>
      <c r="C662" s="145"/>
      <c r="D662" s="145"/>
      <c r="E662" s="151"/>
      <c r="F662" s="46">
        <v>1004</v>
      </c>
      <c r="G662" s="61">
        <v>1003.57</v>
      </c>
      <c r="H662" s="37"/>
      <c r="I662" s="38"/>
      <c r="J662" s="39"/>
      <c r="K662" s="145"/>
    </row>
    <row r="663" spans="1:11" s="27" customFormat="1" ht="26.4" x14ac:dyDescent="0.25">
      <c r="A663" s="28" t="s">
        <v>669</v>
      </c>
      <c r="B663" s="145"/>
      <c r="C663" s="145"/>
      <c r="D663" s="145"/>
      <c r="E663" s="151"/>
      <c r="F663" s="162">
        <v>158702</v>
      </c>
      <c r="G663" s="44"/>
      <c r="H663" s="37"/>
      <c r="I663" s="38"/>
      <c r="J663" s="39"/>
      <c r="K663" s="145"/>
    </row>
    <row r="664" spans="1:11" s="27" customFormat="1" ht="26.4" x14ac:dyDescent="0.25">
      <c r="A664" s="118" t="s">
        <v>297</v>
      </c>
      <c r="B664" s="145"/>
      <c r="C664" s="145"/>
      <c r="D664" s="145"/>
      <c r="E664" s="151"/>
      <c r="F664" s="163"/>
      <c r="G664" s="44">
        <v>25516.62</v>
      </c>
      <c r="H664" s="37"/>
      <c r="I664" s="38"/>
      <c r="J664" s="39"/>
      <c r="K664" s="145"/>
    </row>
    <row r="665" spans="1:11" s="27" customFormat="1" ht="14.4" customHeight="1" x14ac:dyDescent="0.25">
      <c r="A665" s="118" t="s">
        <v>298</v>
      </c>
      <c r="B665" s="145"/>
      <c r="C665" s="145"/>
      <c r="D665" s="145"/>
      <c r="E665" s="151"/>
      <c r="F665" s="163"/>
      <c r="G665" s="44">
        <v>12841.26</v>
      </c>
      <c r="H665" s="37"/>
      <c r="I665" s="38"/>
      <c r="J665" s="39"/>
      <c r="K665" s="145"/>
    </row>
    <row r="666" spans="1:11" s="27" customFormat="1" ht="14.4" customHeight="1" x14ac:dyDescent="0.25">
      <c r="A666" s="118" t="s">
        <v>299</v>
      </c>
      <c r="B666" s="145"/>
      <c r="C666" s="145"/>
      <c r="D666" s="145"/>
      <c r="E666" s="151"/>
      <c r="F666" s="163"/>
      <c r="G666" s="44">
        <v>47484.62</v>
      </c>
      <c r="H666" s="37"/>
      <c r="I666" s="38"/>
      <c r="J666" s="39"/>
      <c r="K666" s="145"/>
    </row>
    <row r="667" spans="1:11" s="27" customFormat="1" ht="26.4" x14ac:dyDescent="0.25">
      <c r="A667" s="118" t="s">
        <v>300</v>
      </c>
      <c r="B667" s="145"/>
      <c r="C667" s="145"/>
      <c r="D667" s="145"/>
      <c r="E667" s="151"/>
      <c r="F667" s="163"/>
      <c r="G667" s="44">
        <v>2527.38</v>
      </c>
      <c r="H667" s="37"/>
      <c r="I667" s="38"/>
      <c r="J667" s="39"/>
      <c r="K667" s="145"/>
    </row>
    <row r="668" spans="1:11" s="27" customFormat="1" ht="26.4" x14ac:dyDescent="0.25">
      <c r="A668" s="118" t="s">
        <v>301</v>
      </c>
      <c r="B668" s="145"/>
      <c r="C668" s="145"/>
      <c r="D668" s="145"/>
      <c r="E668" s="151"/>
      <c r="F668" s="163"/>
      <c r="G668" s="44">
        <v>10046.25</v>
      </c>
      <c r="H668" s="37"/>
      <c r="I668" s="38"/>
      <c r="J668" s="39"/>
      <c r="K668" s="145"/>
    </row>
    <row r="669" spans="1:11" s="27" customFormat="1" ht="14.4" customHeight="1" x14ac:dyDescent="0.25">
      <c r="A669" s="118" t="s">
        <v>302</v>
      </c>
      <c r="B669" s="145"/>
      <c r="C669" s="145"/>
      <c r="D669" s="145"/>
      <c r="E669" s="151"/>
      <c r="F669" s="163"/>
      <c r="G669" s="44">
        <v>55472.43</v>
      </c>
      <c r="H669" s="37"/>
      <c r="I669" s="38"/>
      <c r="J669" s="39"/>
      <c r="K669" s="145"/>
    </row>
    <row r="670" spans="1:11" s="27" customFormat="1" ht="14.4" customHeight="1" x14ac:dyDescent="0.25">
      <c r="A670" s="118" t="s">
        <v>303</v>
      </c>
      <c r="B670" s="145"/>
      <c r="C670" s="145"/>
      <c r="D670" s="145"/>
      <c r="E670" s="151"/>
      <c r="F670" s="163"/>
      <c r="G670" s="44">
        <v>4205.3100000000004</v>
      </c>
      <c r="H670" s="37"/>
      <c r="I670" s="38"/>
      <c r="J670" s="39"/>
      <c r="K670" s="145"/>
    </row>
    <row r="671" spans="1:11" s="27" customFormat="1" ht="14.4" customHeight="1" x14ac:dyDescent="0.25">
      <c r="A671" s="118" t="s">
        <v>304</v>
      </c>
      <c r="B671" s="146"/>
      <c r="C671" s="146"/>
      <c r="D671" s="146"/>
      <c r="E671" s="152"/>
      <c r="F671" s="164"/>
      <c r="G671" s="44">
        <v>603.38</v>
      </c>
      <c r="H671" s="37"/>
      <c r="I671" s="38"/>
      <c r="J671" s="39"/>
      <c r="K671" s="146"/>
    </row>
    <row r="672" spans="1:11" s="27" customFormat="1" ht="82.8" x14ac:dyDescent="0.25">
      <c r="A672" s="67" t="s">
        <v>643</v>
      </c>
      <c r="B672" s="62" t="s">
        <v>641</v>
      </c>
      <c r="C672" s="62" t="s">
        <v>640</v>
      </c>
      <c r="D672" s="62" t="s">
        <v>11</v>
      </c>
      <c r="E672" s="68" t="s">
        <v>642</v>
      </c>
      <c r="F672" s="44">
        <v>447752</v>
      </c>
      <c r="G672" s="44">
        <v>447752.1</v>
      </c>
      <c r="H672" s="112"/>
      <c r="I672" s="10"/>
      <c r="J672" s="132"/>
      <c r="K672" s="67" t="s">
        <v>764</v>
      </c>
    </row>
    <row r="673" spans="1:11" s="27" customFormat="1" ht="73.95" customHeight="1" x14ac:dyDescent="0.25">
      <c r="A673" s="7" t="s">
        <v>479</v>
      </c>
      <c r="B673" s="154" t="s">
        <v>477</v>
      </c>
      <c r="C673" s="154" t="s">
        <v>476</v>
      </c>
      <c r="D673" s="154" t="s">
        <v>11</v>
      </c>
      <c r="E673" s="166" t="s">
        <v>478</v>
      </c>
      <c r="F673" s="57"/>
      <c r="G673" s="11"/>
      <c r="H673" s="20"/>
      <c r="I673" s="22"/>
      <c r="J673" s="22"/>
      <c r="K673" s="67"/>
    </row>
    <row r="674" spans="1:11" s="27" customFormat="1" ht="73.95" customHeight="1" x14ac:dyDescent="0.25">
      <c r="A674" s="7" t="s">
        <v>480</v>
      </c>
      <c r="B674" s="154"/>
      <c r="C674" s="154"/>
      <c r="D674" s="154"/>
      <c r="E674" s="166"/>
      <c r="F674" s="57">
        <v>813172</v>
      </c>
      <c r="G674" s="44">
        <v>813171.19</v>
      </c>
      <c r="H674" s="20"/>
      <c r="I674" s="22"/>
      <c r="J674" s="22"/>
      <c r="K674" s="67" t="s">
        <v>765</v>
      </c>
    </row>
    <row r="675" spans="1:11" s="27" customFormat="1" ht="73.95" customHeight="1" x14ac:dyDescent="0.25">
      <c r="A675" s="7" t="s">
        <v>481</v>
      </c>
      <c r="B675" s="154"/>
      <c r="C675" s="154"/>
      <c r="D675" s="154"/>
      <c r="E675" s="166"/>
      <c r="F675" s="57">
        <v>130857</v>
      </c>
      <c r="G675" s="44">
        <v>130856.23</v>
      </c>
      <c r="H675" s="20"/>
      <c r="I675" s="22"/>
      <c r="J675" s="22"/>
      <c r="K675" s="67" t="s">
        <v>766</v>
      </c>
    </row>
    <row r="676" spans="1:11" s="27" customFormat="1" ht="73.95" customHeight="1" x14ac:dyDescent="0.25">
      <c r="A676" s="7" t="s">
        <v>482</v>
      </c>
      <c r="B676" s="154"/>
      <c r="C676" s="154"/>
      <c r="D676" s="154"/>
      <c r="E676" s="166"/>
      <c r="F676" s="57">
        <v>347364</v>
      </c>
      <c r="G676" s="11">
        <v>347363.56</v>
      </c>
      <c r="H676" s="20"/>
      <c r="I676" s="22"/>
      <c r="J676" s="22"/>
      <c r="K676" s="67" t="s">
        <v>508</v>
      </c>
    </row>
    <row r="677" spans="1:11" s="27" customFormat="1" ht="73.95" customHeight="1" x14ac:dyDescent="0.25">
      <c r="A677" s="7" t="s">
        <v>483</v>
      </c>
      <c r="B677" s="154"/>
      <c r="C677" s="154"/>
      <c r="D677" s="154"/>
      <c r="E677" s="166"/>
      <c r="F677" s="57">
        <v>124033</v>
      </c>
      <c r="G677" s="57">
        <v>124033</v>
      </c>
      <c r="H677" s="20"/>
      <c r="I677" s="22"/>
      <c r="J677" s="22"/>
      <c r="K677" s="16" t="s">
        <v>59</v>
      </c>
    </row>
    <row r="678" spans="1:11" s="27" customFormat="1" ht="73.95" customHeight="1" x14ac:dyDescent="0.25">
      <c r="A678" s="7" t="s">
        <v>484</v>
      </c>
      <c r="B678" s="154"/>
      <c r="C678" s="154"/>
      <c r="D678" s="154"/>
      <c r="E678" s="166"/>
      <c r="F678" s="57">
        <v>1193</v>
      </c>
      <c r="G678" s="11">
        <v>1193</v>
      </c>
      <c r="H678" s="20"/>
      <c r="I678" s="22"/>
      <c r="J678" s="22"/>
      <c r="K678" s="67" t="s">
        <v>463</v>
      </c>
    </row>
    <row r="679" spans="1:11" s="27" customFormat="1" ht="73.95" customHeight="1" x14ac:dyDescent="0.25">
      <c r="A679" s="7" t="s">
        <v>485</v>
      </c>
      <c r="B679" s="154"/>
      <c r="C679" s="154"/>
      <c r="D679" s="154"/>
      <c r="E679" s="166"/>
      <c r="F679" s="57">
        <v>52266</v>
      </c>
      <c r="G679" s="11">
        <v>52266</v>
      </c>
      <c r="H679" s="20"/>
      <c r="I679" s="22"/>
      <c r="J679" s="22"/>
      <c r="K679" s="67" t="s">
        <v>719</v>
      </c>
    </row>
    <row r="680" spans="1:11" s="27" customFormat="1" ht="82.8" x14ac:dyDescent="0.25">
      <c r="A680" s="28" t="s">
        <v>685</v>
      </c>
      <c r="B680" s="143" t="s">
        <v>686</v>
      </c>
      <c r="C680" s="44" t="s">
        <v>689</v>
      </c>
      <c r="D680" s="62" t="s">
        <v>11</v>
      </c>
      <c r="E680" s="68" t="s">
        <v>692</v>
      </c>
      <c r="F680" s="141">
        <f>4487292+362011+16071441</f>
        <v>20920744</v>
      </c>
      <c r="G680" s="44">
        <v>20920625.670000002</v>
      </c>
      <c r="H680" s="202" t="s">
        <v>279</v>
      </c>
      <c r="I680" s="22"/>
      <c r="J680" s="22"/>
      <c r="K680" s="203" t="s">
        <v>40</v>
      </c>
    </row>
    <row r="681" spans="1:11" s="27" customFormat="1" ht="82.8" x14ac:dyDescent="0.25">
      <c r="A681" s="28" t="s">
        <v>687</v>
      </c>
      <c r="B681" s="143" t="s">
        <v>688</v>
      </c>
      <c r="C681" s="44" t="s">
        <v>690</v>
      </c>
      <c r="D681" s="62" t="s">
        <v>11</v>
      </c>
      <c r="E681" s="68" t="s">
        <v>693</v>
      </c>
      <c r="F681" s="141">
        <f>7583788+3714805+158935</f>
        <v>11457528</v>
      </c>
      <c r="G681" s="44">
        <v>11457523.18</v>
      </c>
      <c r="H681" s="204" t="s">
        <v>199</v>
      </c>
      <c r="I681" s="22"/>
      <c r="J681" s="22"/>
      <c r="K681" s="205" t="s">
        <v>200</v>
      </c>
    </row>
    <row r="682" spans="1:11" s="27" customFormat="1" ht="82.8" x14ac:dyDescent="0.25">
      <c r="A682" s="28" t="s">
        <v>694</v>
      </c>
      <c r="B682" s="143" t="s">
        <v>688</v>
      </c>
      <c r="C682" s="44" t="s">
        <v>691</v>
      </c>
      <c r="D682" s="62" t="s">
        <v>11</v>
      </c>
      <c r="E682" s="68" t="s">
        <v>695</v>
      </c>
      <c r="F682" s="141">
        <v>4744</v>
      </c>
      <c r="G682" s="44">
        <v>4744</v>
      </c>
      <c r="H682" s="206" t="s">
        <v>767</v>
      </c>
      <c r="I682" s="22"/>
      <c r="J682" s="22"/>
      <c r="K682" s="207" t="s">
        <v>768</v>
      </c>
    </row>
    <row r="683" spans="1:11" ht="39.6" customHeight="1" x14ac:dyDescent="0.25">
      <c r="A683" s="47" t="s">
        <v>173</v>
      </c>
      <c r="B683" s="47"/>
      <c r="C683" s="47"/>
      <c r="D683" s="47"/>
      <c r="E683" s="47"/>
    </row>
    <row r="684" spans="1:11" ht="45" customHeight="1" x14ac:dyDescent="0.25">
      <c r="A684" s="191" t="s">
        <v>322</v>
      </c>
      <c r="B684" s="191"/>
      <c r="C684" s="191"/>
      <c r="D684" s="191"/>
      <c r="E684" s="191"/>
      <c r="F684" s="191"/>
    </row>
  </sheetData>
  <autoFilter ref="A3:K3" xr:uid="{72EA03EF-FAC3-4AE4-AD9F-4D1F77907082}"/>
  <mergeCells count="283">
    <mergeCell ref="A634:A636"/>
    <mergeCell ref="F634:F636"/>
    <mergeCell ref="B634:B636"/>
    <mergeCell ref="C634:C636"/>
    <mergeCell ref="D634:D636"/>
    <mergeCell ref="E634:E636"/>
    <mergeCell ref="A74:A76"/>
    <mergeCell ref="B74:B76"/>
    <mergeCell ref="C74:C76"/>
    <mergeCell ref="D74:D76"/>
    <mergeCell ref="E74:E76"/>
    <mergeCell ref="A478:A480"/>
    <mergeCell ref="B478:B480"/>
    <mergeCell ref="C478:C480"/>
    <mergeCell ref="D478:D480"/>
    <mergeCell ref="E478:E480"/>
    <mergeCell ref="A144:A145"/>
    <mergeCell ref="A126:A132"/>
    <mergeCell ref="A123:A124"/>
    <mergeCell ref="B406:B412"/>
    <mergeCell ref="C406:C412"/>
    <mergeCell ref="D406:D412"/>
    <mergeCell ref="B295:B298"/>
    <mergeCell ref="C295:C298"/>
    <mergeCell ref="B275:B294"/>
    <mergeCell ref="E406:E412"/>
    <mergeCell ref="B471:B476"/>
    <mergeCell ref="A684:F684"/>
    <mergeCell ref="C471:C476"/>
    <mergeCell ref="D471:D476"/>
    <mergeCell ref="E471:E476"/>
    <mergeCell ref="B673:B679"/>
    <mergeCell ref="C673:C679"/>
    <mergeCell ref="D673:D679"/>
    <mergeCell ref="F433:F444"/>
    <mergeCell ref="F445:F449"/>
    <mergeCell ref="F450:F458"/>
    <mergeCell ref="B637:B642"/>
    <mergeCell ref="C637:C642"/>
    <mergeCell ref="D637:D642"/>
    <mergeCell ref="E637:E642"/>
    <mergeCell ref="B481:B485"/>
    <mergeCell ref="A643:A644"/>
    <mergeCell ref="B643:B644"/>
    <mergeCell ref="C643:C644"/>
    <mergeCell ref="D643:D644"/>
    <mergeCell ref="F643:F644"/>
    <mergeCell ref="E643:E644"/>
    <mergeCell ref="F645:F656"/>
    <mergeCell ref="F657:F661"/>
    <mergeCell ref="F663:F671"/>
    <mergeCell ref="A295:A298"/>
    <mergeCell ref="F267:F274"/>
    <mergeCell ref="E208:E239"/>
    <mergeCell ref="F230:F239"/>
    <mergeCell ref="F208:F219"/>
    <mergeCell ref="F220:F224"/>
    <mergeCell ref="F381:F389"/>
    <mergeCell ref="B332:B335"/>
    <mergeCell ref="C332:C335"/>
    <mergeCell ref="D332:D335"/>
    <mergeCell ref="E332:E335"/>
    <mergeCell ref="A267:A274"/>
    <mergeCell ref="B241:B274"/>
    <mergeCell ref="C241:C274"/>
    <mergeCell ref="D241:D274"/>
    <mergeCell ref="E241:E274"/>
    <mergeCell ref="B304:B329"/>
    <mergeCell ref="C304:C329"/>
    <mergeCell ref="A230:A239"/>
    <mergeCell ref="G230:G239"/>
    <mergeCell ref="B138:B145"/>
    <mergeCell ref="C138:C145"/>
    <mergeCell ref="D138:D145"/>
    <mergeCell ref="E138:E145"/>
    <mergeCell ref="A198:A203"/>
    <mergeCell ref="D178:D203"/>
    <mergeCell ref="E178:E203"/>
    <mergeCell ref="F146:F158"/>
    <mergeCell ref="D174:D177"/>
    <mergeCell ref="E174:E177"/>
    <mergeCell ref="B204:B206"/>
    <mergeCell ref="C204:C206"/>
    <mergeCell ref="D204:D206"/>
    <mergeCell ref="B174:B177"/>
    <mergeCell ref="C174:C177"/>
    <mergeCell ref="I96:I103"/>
    <mergeCell ref="K96:K103"/>
    <mergeCell ref="E84:E95"/>
    <mergeCell ref="C84:C95"/>
    <mergeCell ref="D84:D95"/>
    <mergeCell ref="C96:C104"/>
    <mergeCell ref="D96:D104"/>
    <mergeCell ref="E96:E104"/>
    <mergeCell ref="F241:F252"/>
    <mergeCell ref="D208:D239"/>
    <mergeCell ref="C208:C239"/>
    <mergeCell ref="F225:F228"/>
    <mergeCell ref="K204:K206"/>
    <mergeCell ref="F179:F187"/>
    <mergeCell ref="F188:F196"/>
    <mergeCell ref="K143:K145"/>
    <mergeCell ref="K198:K203"/>
    <mergeCell ref="F198:F203"/>
    <mergeCell ref="G198:G203"/>
    <mergeCell ref="B178:B203"/>
    <mergeCell ref="C178:C203"/>
    <mergeCell ref="B133:B134"/>
    <mergeCell ref="C133:C134"/>
    <mergeCell ref="F142:F145"/>
    <mergeCell ref="G142:G145"/>
    <mergeCell ref="C29:C32"/>
    <mergeCell ref="E29:E32"/>
    <mergeCell ref="F29:F31"/>
    <mergeCell ref="C80:C83"/>
    <mergeCell ref="F35:F44"/>
    <mergeCell ref="E35:E44"/>
    <mergeCell ref="D35:D44"/>
    <mergeCell ref="C35:C44"/>
    <mergeCell ref="C53:C73"/>
    <mergeCell ref="D53:D73"/>
    <mergeCell ref="E53:E73"/>
    <mergeCell ref="F74:F76"/>
    <mergeCell ref="C45:C46"/>
    <mergeCell ref="D45:D46"/>
    <mergeCell ref="E45:E46"/>
    <mergeCell ref="K12:K25"/>
    <mergeCell ref="A4:K4"/>
    <mergeCell ref="B5:B8"/>
    <mergeCell ref="C5:D8"/>
    <mergeCell ref="E5:E8"/>
    <mergeCell ref="B33:B34"/>
    <mergeCell ref="C33:C34"/>
    <mergeCell ref="D33:D34"/>
    <mergeCell ref="E33:E34"/>
    <mergeCell ref="B9:B11"/>
    <mergeCell ref="C9:C11"/>
    <mergeCell ref="D9:D11"/>
    <mergeCell ref="E9:E11"/>
    <mergeCell ref="B12:B26"/>
    <mergeCell ref="C12:C26"/>
    <mergeCell ref="D12:D26"/>
    <mergeCell ref="E12:E26"/>
    <mergeCell ref="I12:I25"/>
    <mergeCell ref="B29:B32"/>
    <mergeCell ref="K30:K31"/>
    <mergeCell ref="A29:A31"/>
    <mergeCell ref="D27:D28"/>
    <mergeCell ref="F27:F28"/>
    <mergeCell ref="D29:D32"/>
    <mergeCell ref="B35:B44"/>
    <mergeCell ref="B48:B52"/>
    <mergeCell ref="B77:B78"/>
    <mergeCell ref="E133:E134"/>
    <mergeCell ref="E48:E52"/>
    <mergeCell ref="C48:C52"/>
    <mergeCell ref="D48:D52"/>
    <mergeCell ref="D80:D83"/>
    <mergeCell ref="E80:E83"/>
    <mergeCell ref="C77:C78"/>
    <mergeCell ref="D77:D78"/>
    <mergeCell ref="E77:E78"/>
    <mergeCell ref="B45:B46"/>
    <mergeCell ref="B105:B106"/>
    <mergeCell ref="C105:C106"/>
    <mergeCell ref="D105:D106"/>
    <mergeCell ref="E105:E106"/>
    <mergeCell ref="B107:B132"/>
    <mergeCell ref="C107:C132"/>
    <mergeCell ref="D107:D132"/>
    <mergeCell ref="E107:E132"/>
    <mergeCell ref="D133:D134"/>
    <mergeCell ref="B84:B95"/>
    <mergeCell ref="B96:B104"/>
    <mergeCell ref="A391:A404"/>
    <mergeCell ref="B364:B404"/>
    <mergeCell ref="C364:C404"/>
    <mergeCell ref="D364:D404"/>
    <mergeCell ref="E364:E404"/>
    <mergeCell ref="K537:K611"/>
    <mergeCell ref="G537:G611"/>
    <mergeCell ref="F537:F612"/>
    <mergeCell ref="A537:A612"/>
    <mergeCell ref="B537:B612"/>
    <mergeCell ref="C537:C612"/>
    <mergeCell ref="D537:D612"/>
    <mergeCell ref="E537:E612"/>
    <mergeCell ref="C481:C485"/>
    <mergeCell ref="D481:D485"/>
    <mergeCell ref="E481:E485"/>
    <mergeCell ref="F487:F514"/>
    <mergeCell ref="C146:C173"/>
    <mergeCell ref="D146:D173"/>
    <mergeCell ref="E146:E173"/>
    <mergeCell ref="K230:K239"/>
    <mergeCell ref="B208:B239"/>
    <mergeCell ref="E673:E679"/>
    <mergeCell ref="K391:K404"/>
    <mergeCell ref="G391:G404"/>
    <mergeCell ref="F391:F404"/>
    <mergeCell ref="B645:B671"/>
    <mergeCell ref="C645:C671"/>
    <mergeCell ref="D645:D671"/>
    <mergeCell ref="E645:E671"/>
    <mergeCell ref="F253:F257"/>
    <mergeCell ref="F258:F266"/>
    <mergeCell ref="E299:E303"/>
    <mergeCell ref="F613:F633"/>
    <mergeCell ref="E613:E633"/>
    <mergeCell ref="B613:B633"/>
    <mergeCell ref="C613:C633"/>
    <mergeCell ref="D613:D633"/>
    <mergeCell ref="B413:B432"/>
    <mergeCell ref="C413:C432"/>
    <mergeCell ref="D413:D432"/>
    <mergeCell ref="E413:E432"/>
    <mergeCell ref="F424:F432"/>
    <mergeCell ref="I53:I73"/>
    <mergeCell ref="K53:K73"/>
    <mergeCell ref="B53:B73"/>
    <mergeCell ref="B80:B83"/>
    <mergeCell ref="K267:K274"/>
    <mergeCell ref="G267:G274"/>
    <mergeCell ref="C136:C137"/>
    <mergeCell ref="D136:D137"/>
    <mergeCell ref="E136:E137"/>
    <mergeCell ref="G126:G132"/>
    <mergeCell ref="K126:K132"/>
    <mergeCell ref="F113:F121"/>
    <mergeCell ref="F123:F124"/>
    <mergeCell ref="F108:F112"/>
    <mergeCell ref="F126:F132"/>
    <mergeCell ref="E204:E206"/>
    <mergeCell ref="B136:B137"/>
    <mergeCell ref="F159:F173"/>
    <mergeCell ref="B146:B173"/>
    <mergeCell ref="A515:A536"/>
    <mergeCell ref="B487:B536"/>
    <mergeCell ref="C487:C536"/>
    <mergeCell ref="D487:D536"/>
    <mergeCell ref="E487:E536"/>
    <mergeCell ref="F515:F536"/>
    <mergeCell ref="G515:G536"/>
    <mergeCell ref="K459:K470"/>
    <mergeCell ref="A459:A470"/>
    <mergeCell ref="F459:F470"/>
    <mergeCell ref="G459:G470"/>
    <mergeCell ref="B433:B470"/>
    <mergeCell ref="D433:D470"/>
    <mergeCell ref="C433:C470"/>
    <mergeCell ref="E433:E470"/>
    <mergeCell ref="F478:F480"/>
    <mergeCell ref="B338:B363"/>
    <mergeCell ref="C338:C363"/>
    <mergeCell ref="D338:D363"/>
    <mergeCell ref="E338:E363"/>
    <mergeCell ref="F338:F349"/>
    <mergeCell ref="F286:F294"/>
    <mergeCell ref="F304:F315"/>
    <mergeCell ref="F316:F320"/>
    <mergeCell ref="F321:F329"/>
    <mergeCell ref="D304:D329"/>
    <mergeCell ref="E304:E329"/>
    <mergeCell ref="D295:D298"/>
    <mergeCell ref="E295:E298"/>
    <mergeCell ref="F295:F298"/>
    <mergeCell ref="B299:B303"/>
    <mergeCell ref="C299:C303"/>
    <mergeCell ref="D299:D303"/>
    <mergeCell ref="K487:K514"/>
    <mergeCell ref="K613:K633"/>
    <mergeCell ref="K637:K642"/>
    <mergeCell ref="K645:K671"/>
    <mergeCell ref="F364:F375"/>
    <mergeCell ref="C275:C294"/>
    <mergeCell ref="D275:D294"/>
    <mergeCell ref="E275:E294"/>
    <mergeCell ref="F350:F354"/>
    <mergeCell ref="F355:F363"/>
    <mergeCell ref="F275:F285"/>
    <mergeCell ref="F376:F380"/>
    <mergeCell ref="K515:K536"/>
    <mergeCell ref="F413:F423"/>
  </mergeCells>
  <phoneticPr fontId="10" type="noConversion"/>
  <hyperlinks>
    <hyperlink ref="E5" r:id="rId1" xr:uid="{28EF9E8D-8F01-46BB-927A-E3B0E48BE50D}"/>
    <hyperlink ref="E27" r:id="rId2" xr:uid="{5DA90AF1-1900-4A37-8647-5325D5213040}"/>
    <hyperlink ref="E33" r:id="rId3" xr:uid="{D776D21A-7928-49F3-902A-C8B3B3AD5D27}"/>
    <hyperlink ref="E84" r:id="rId4" xr:uid="{6D58DBAE-9CD2-413F-A8D7-5BD4661F7CB0}"/>
    <hyperlink ref="E107" r:id="rId5" xr:uid="{2C8C3F23-1597-4F03-B360-0DDA0D43E36F}"/>
    <hyperlink ref="E133" r:id="rId6" xr:uid="{CE756104-F480-478F-BD2C-75890BD9DA20}"/>
    <hyperlink ref="E80" r:id="rId7" xr:uid="{751235FC-FF4B-4132-8352-773667F6CB3C}"/>
    <hyperlink ref="E9" r:id="rId8" xr:uid="{5D7CBACB-A73E-45B1-A045-62D1A911E753}"/>
    <hyperlink ref="E12" r:id="rId9" xr:uid="{EE6219C2-D1FA-40C2-A41C-B87C1C3926E6}"/>
    <hyperlink ref="E105" r:id="rId10" xr:uid="{E6B36E84-CD56-40BD-8DA5-449D1C578522}"/>
    <hyperlink ref="E48" r:id="rId11" xr:uid="{010AD07D-C2E3-49CC-9AD4-AB663F6DF359}"/>
    <hyperlink ref="E47" r:id="rId12" xr:uid="{3F6AE834-B1A4-4F28-B16D-1C855554AC56}"/>
    <hyperlink ref="E35" r:id="rId13" xr:uid="{7BFCA62B-C259-4C17-ACDA-8DC426FC33E5}"/>
    <hyperlink ref="E146" r:id="rId14" xr:uid="{76765369-5DB0-4FA0-960F-E0E34D0E75AD}"/>
    <hyperlink ref="E96" r:id="rId15" xr:uid="{3518B2CC-6C64-4020-9E18-78B4A0A80AFD}"/>
    <hyperlink ref="E138" r:id="rId16" xr:uid="{A5EB123C-87E1-45ED-93A0-2B7A9AC34DC9}"/>
    <hyperlink ref="E28" r:id="rId17" xr:uid="{CAC4A947-ACC2-4DBA-B9E3-52FEF3ACC72F}"/>
    <hyperlink ref="E77" r:id="rId18" xr:uid="{588ED22C-C194-41FD-8F91-93EF1FEDF141}"/>
    <hyperlink ref="E174" r:id="rId19" xr:uid="{9F86AB3B-63FC-4A7F-8F3B-39E68467C2E7}"/>
    <hyperlink ref="E29" r:id="rId20" xr:uid="{084D307A-A35C-4D36-83B9-1128E7646295}"/>
    <hyperlink ref="E204" r:id="rId21" xr:uid="{E19D6120-19CF-4982-8E20-BCB5FD1B7A71}"/>
    <hyperlink ref="E178" r:id="rId22" xr:uid="{473EE43D-5D9B-4BF7-8649-224586D06D7E}"/>
    <hyperlink ref="E136" r:id="rId23" xr:uid="{B05D9527-EA1E-4927-B766-E97C426AA717}"/>
    <hyperlink ref="E208" r:id="rId24" xr:uid="{1A8C8F3D-7F9E-419C-AC3B-E7CC696DC624}"/>
    <hyperlink ref="E240" r:id="rId25" xr:uid="{90915897-DA55-49CD-9665-DB66274EAB73}"/>
    <hyperlink ref="E241" r:id="rId26" xr:uid="{02A6379A-1126-4287-9943-8E7310863F8A}"/>
    <hyperlink ref="E53" r:id="rId27" xr:uid="{A9E8E0E6-8CDB-44DA-AE14-ADDC8776E371}"/>
    <hyperlink ref="E295" r:id="rId28" xr:uid="{D4960E33-6B3C-498C-8BD3-19569551AE9C}"/>
    <hyperlink ref="E299" r:id="rId29" xr:uid="{9446146F-BCCA-49CC-8C16-B49ACE943C5E}"/>
    <hyperlink ref="E336" r:id="rId30" xr:uid="{7EFEC1FA-BA31-4A7E-84A5-07B89F3CD9FD}"/>
    <hyperlink ref="E304" r:id="rId31" xr:uid="{A6600C2B-92C5-4D7C-ADC2-42B5B046548C}"/>
    <hyperlink ref="E79" r:id="rId32" xr:uid="{8A30883A-D8DF-4EEA-8154-D389C60D749F}"/>
    <hyperlink ref="E332" r:id="rId33" xr:uid="{7CDBAAE9-F3BD-4DC9-8C12-CC6505A50AB3}"/>
    <hyperlink ref="E331" r:id="rId34" xr:uid="{B49B2530-AEED-4DCF-BFBC-0C2BE7C7A75B}"/>
    <hyperlink ref="E74" r:id="rId35" xr:uid="{FDD41F91-FE28-44CD-B271-D404D00D3592}"/>
    <hyperlink ref="E406" r:id="rId36" xr:uid="{04E0C68C-CC87-4B11-966F-8113DE920D6B}"/>
    <hyperlink ref="E471" r:id="rId37" xr:uid="{84E402BD-719E-40B9-B4B5-70FE5D615355}"/>
    <hyperlink ref="E413" r:id="rId38" xr:uid="{98E4CB3B-C86C-4F60-8421-C7AB1868CE02}"/>
    <hyperlink ref="E673" r:id="rId39" xr:uid="{474B5BA8-E279-49BF-BAD0-CBCB4AF5B6B0}"/>
    <hyperlink ref="E364" r:id="rId40" xr:uid="{CAEDEEAB-DA53-444B-8197-3328F35D59A6}"/>
    <hyperlink ref="E433" r:id="rId41" xr:uid="{6F7D366C-9E3B-44D6-BFAB-6016FD61F394}"/>
    <hyperlink ref="E537" r:id="rId42" xr:uid="{F1CA630B-9D41-4055-85BB-C9FD5DACDD04}"/>
    <hyperlink ref="E487" r:id="rId43" xr:uid="{1DE841BA-443B-438E-84CD-53C1E8CB50BE}"/>
    <hyperlink ref="E338" r:id="rId44" xr:uid="{D48DC79E-B45A-4DC2-B932-50371C3BE704}"/>
    <hyperlink ref="E477" r:id="rId45" xr:uid="{E58E35EC-C7B9-4405-8FC7-31D2D2C6C476}"/>
    <hyperlink ref="E481" r:id="rId46" xr:uid="{85E8A3D9-CA04-43C6-B8F3-2BC2A22ED356}"/>
    <hyperlink ref="E405" r:id="rId47" xr:uid="{AA18BBC3-463E-472E-8C7C-D39650FFB601}"/>
    <hyperlink ref="E672" r:id="rId48" xr:uid="{C181185A-3241-440E-9E61-C41DAFDFBE9D}"/>
    <hyperlink ref="E613" r:id="rId49" xr:uid="{02AE8D39-DCB9-429C-ABF9-B3E2FF029334}"/>
    <hyperlink ref="E645" r:id="rId50" xr:uid="{164CF28D-4E63-4EF1-8188-9B045C74F825}"/>
    <hyperlink ref="E637" r:id="rId51" xr:uid="{32251D94-DCCE-48E0-B1AC-AEFB7CBA3ED4}"/>
    <hyperlink ref="E680" r:id="rId52" xr:uid="{7EFD6273-D549-4692-874D-F0C9C48E1C2E}"/>
    <hyperlink ref="E681" r:id="rId53" xr:uid="{A9D04F3D-C49C-4E04-AE55-4C7B5BF19208}"/>
    <hyperlink ref="E682" r:id="rId54" xr:uid="{7EFDA31B-BE29-4DE4-8670-B0068E0F2F78}"/>
    <hyperlink ref="E135" r:id="rId55" xr:uid="{49482A72-0EC4-43FD-AF21-B5F469312D95}"/>
    <hyperlink ref="E478" r:id="rId56" xr:uid="{18D3C58A-6983-476C-ADEF-65F4A70A881B}"/>
    <hyperlink ref="E634" r:id="rId57" xr:uid="{75737210-E1A6-4725-BBB6-27839DA5C984}"/>
    <hyperlink ref="E643" r:id="rId58" xr:uid="{79739484-F30D-42DE-BB0D-AF28E4634A3C}"/>
    <hyperlink ref="E486" r:id="rId59" xr:uid="{A6B37E9F-9B5A-4DCF-9B7F-C8A4801CF907}"/>
    <hyperlink ref="E45" r:id="rId60" xr:uid="{55E20096-D3E0-46DA-92E4-25E014BE8914}"/>
    <hyperlink ref="E275" r:id="rId61" xr:uid="{D85D0E5A-964F-4C56-BFEE-F98D147C2795}"/>
    <hyperlink ref="E207" r:id="rId62" xr:uid="{788EACD8-1974-4007-AE10-9C783A7E67FD}"/>
    <hyperlink ref="E337" r:id="rId63" xr:uid="{C9033D26-ED27-4275-B347-A184EC81182D}"/>
  </hyperlinks>
  <pageMargins left="0.7" right="0.7" top="0.75" bottom="0.75" header="0.3" footer="0.3"/>
  <pageSetup paperSize="9" orientation="portrait" verticalDpi="0" r:id="rId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papildus_izmaksas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Anda Strazdiņa</cp:lastModifiedBy>
  <dcterms:created xsi:type="dcterms:W3CDTF">2021-02-08T08:25:44Z</dcterms:created>
  <dcterms:modified xsi:type="dcterms:W3CDTF">2022-03-22T16:24:41Z</dcterms:modified>
</cp:coreProperties>
</file>