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2cef5169f26645/Vakcinācija un infekcijas slimības/Koronavīruss_Covid-2019/Vēstules/Statistikas jautātāji/"/>
    </mc:Choice>
  </mc:AlternateContent>
  <xr:revisionPtr revIDLastSave="22" documentId="8_{272A0427-A920-4FAB-BFEE-521CA79B8CBB}" xr6:coauthVersionLast="47" xr6:coauthVersionMax="47" xr10:uidLastSave="{61CCA2C7-F173-4FD4-96B4-DCC6C38F7999}"/>
  <bookViews>
    <workbookView xWindow="-110" yWindow="-110" windowWidth="19420" windowHeight="10420" xr2:uid="{38A7416B-50B1-4F1B-BC09-69893F77029B}"/>
  </bookViews>
  <sheets>
    <sheet name="Deputati_335_J1-7" sheetId="11" r:id="rId1"/>
    <sheet name="Deputati_335_11_12jau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11" l="1"/>
  <c r="S53" i="11"/>
  <c r="T53" i="11"/>
  <c r="U53" i="11"/>
  <c r="U52" i="11"/>
  <c r="T52" i="11"/>
  <c r="S52" i="11"/>
  <c r="R52" i="11"/>
  <c r="U51" i="11"/>
  <c r="T51" i="11"/>
  <c r="S51" i="11"/>
  <c r="R51" i="11"/>
  <c r="R50" i="11"/>
  <c r="S50" i="11"/>
  <c r="T50" i="11"/>
  <c r="U50" i="11"/>
  <c r="U49" i="11"/>
  <c r="T49" i="11"/>
  <c r="S49" i="11"/>
  <c r="R49" i="11"/>
  <c r="U48" i="11"/>
  <c r="T48" i="11"/>
  <c r="S48" i="11"/>
  <c r="R48" i="11"/>
  <c r="U47" i="11"/>
  <c r="S47" i="11"/>
  <c r="R47" i="11"/>
  <c r="T47" i="11"/>
  <c r="T46" i="11"/>
  <c r="U46" i="11"/>
  <c r="R46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3" i="11"/>
</calcChain>
</file>

<file path=xl/sharedStrings.xml><?xml version="1.0" encoding="utf-8"?>
<sst xmlns="http://schemas.openxmlformats.org/spreadsheetml/2006/main" count="71" uniqueCount="63">
  <si>
    <t>Nedēļa un vakcinācijas statuss noteikts uz SPKC reģistrēto Covid-19 saslimšanas sākumu</t>
  </si>
  <si>
    <t>Nedēļas nr.</t>
  </si>
  <si>
    <t>Vismaz viena deva, Comirnaty</t>
  </si>
  <si>
    <t>Vismaz viena deva, Spikevax</t>
  </si>
  <si>
    <t>Vismaz viena deva, Janssen</t>
  </si>
  <si>
    <t>Vismaz viena deva, Vaxzevria</t>
  </si>
  <si>
    <t>Vismaz viena deva, BBIBP-CorV (Sinopharm) vai CoronaVac (Sinovac) vai Covishield (ChAdOx1_nCoV-19)</t>
  </si>
  <si>
    <t>Vismaz viena deva, Kopā</t>
  </si>
  <si>
    <t>Pabeigts vakcinācijas kurss (2.deva+ 14 dienas vai izslimojis un 1. deva + 14 dienas), Comirnaty</t>
  </si>
  <si>
    <t>Pabeigts vakcinācijas kurss (2.deva + 14 dienasvai izslimojis un 1. deva + 14 dienas), Spikevax</t>
  </si>
  <si>
    <t>Pabeigts vakcinācijas kurss (1.deva + 14 dienas), Janssen</t>
  </si>
  <si>
    <t>Pabeigts vakcinācijas kurss (2.deva + 14 dienasvai izslimojis un 1. deva + 14 dienas), Vaxzevria</t>
  </si>
  <si>
    <t>Pabeigts vakcinācijas kurss (2.deva + 14 dienas va izslimojis un 1. deva + 14 dienas), Heterogēns vai BBIBP-CorV (Sinopharm) vai CoronaVac (Sinovac) vai Covishield (ChAdOx1_nCoV-19)</t>
  </si>
  <si>
    <t>Pabeigts vakcinācijas kurss (2.deva + 14 dienas vai izslimojis un 1. deva + 14 dienas vai Janssen 1. deva), Kopā</t>
  </si>
  <si>
    <t>3.jaut.
Infekcijas gadījumu skaits</t>
  </si>
  <si>
    <t>3.jaut.
Covid-19 gadījumu skaits nevakcinēto personu vidū</t>
  </si>
  <si>
    <t>3.jaut.
Covid-19 gadījumu skaits daļēji vakcinēto personu vidū (uzsāktā vakcinācija)</t>
  </si>
  <si>
    <t>3.jaut.
Covid-19 gadījumu skaits pilnībā vakcinēto personu vidū (pabeigta vakcinācija + 14 dienas)</t>
  </si>
  <si>
    <t>Covid-19 gadījumu skaits pilnībā vakcinēto personu vidū (pabeigta vakcinācija + 14 dienas), Comirnaty</t>
  </si>
  <si>
    <t>Covid-19 gadījumu skaits pilnībā vakcinēto personu vidū (pabeigta vakcinācija + 14 dienas), Spikevax</t>
  </si>
  <si>
    <t>Covid-19 gadījumu skaits pilnībā vakcinēto personu vidū (pabeigta vakcinācija + 14 dienas), Janssen</t>
  </si>
  <si>
    <t>Covid-19 gadījumu skaits pilnībā vakcinēto personu vidū (pabeigta vakcinācija + 14 dienas), Vaxzevria</t>
  </si>
  <si>
    <t>Covid-19 gadījumu skaits pilnībā vakcinēto personu vidū (pabeigta vakcinācija + 14 dienas), Heterogēns</t>
  </si>
  <si>
    <t>t.sk. hospitalizācijas nevakcinēto personu vidū</t>
  </si>
  <si>
    <t>t.sk. hospitalizācijas daļēji vakcinēto personu vidū (uzsāktā vakcinācija)</t>
  </si>
  <si>
    <t>t.sk. hospitalizācijas vakcinēto personu vidū (pabeigta vakcinācija + 14 dienas)</t>
  </si>
  <si>
    <t>t.sk. hospitalizācijas vakcinēto personu vidū (pabeigta vakcinācija + 14 dienas), Comirnaty</t>
  </si>
  <si>
    <t>t.sk. hospitalizācijas vakcinēto personu vidū (pabeigta vakcinācija + 14 dienas), Spikevax</t>
  </si>
  <si>
    <t>t.sk. hospitalizācijas vakcinēto personu vidū (pabeigta vakcinācija + 14 dienas), Janssen</t>
  </si>
  <si>
    <t>t.sk. hospitalizācijas vakcinēto personu vidū (pabeigta vakcinācija + 14 dienas), Vaxzevria</t>
  </si>
  <si>
    <t>t.sk. hospitalizācijas vakcinēto personu vidū (pabeigta vakcinācija + 14 dienas), Heterogēns</t>
  </si>
  <si>
    <t>Hospitalizāciju skaits (no 2021. gada 1. janvāra, par pacientiem kas izrakstīti līdz 30.11.2021.) ar izrakstīšanās pamatdiagnozi U07.1 un U07.2 un kas uz iekļauti SPKC COVID-19 pacientu reģistrā</t>
  </si>
  <si>
    <t>11. jautājums</t>
  </si>
  <si>
    <t>Saslimis dienas pēc pilnas vakcinācijas (pabeigta vakcinācija + 14 dienas)</t>
  </si>
  <si>
    <t>Comirnaty</t>
  </si>
  <si>
    <t>Spikevax</t>
  </si>
  <si>
    <t>Janssen</t>
  </si>
  <si>
    <t>Vaxzevria</t>
  </si>
  <si>
    <t>Kopā</t>
  </si>
  <si>
    <t>0-30</t>
  </si>
  <si>
    <t>31-60</t>
  </si>
  <si>
    <t>61-90</t>
  </si>
  <si>
    <t>91-120</t>
  </si>
  <si>
    <t>121-150</t>
  </si>
  <si>
    <t>151-180</t>
  </si>
  <si>
    <t>181-210</t>
  </si>
  <si>
    <t>211-240</t>
  </si>
  <si>
    <t>241-280</t>
  </si>
  <si>
    <t>281-300</t>
  </si>
  <si>
    <t>12. jautājums</t>
  </si>
  <si>
    <t>Pacienta vecuma grupa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</si>
  <si>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</si>
  <si>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</si>
  <si>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</si>
  <si>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</si>
  <si>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</si>
  <si>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</si>
  <si>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</si>
  <si>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</si>
  <si>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&gt;90</t>
  </si>
  <si>
    <t>Hetrogēna vakcinācija</t>
  </si>
  <si>
    <t>Hospitalizācijas vakcinēto personu vidū (pabeigta vakcinācija + 14 dienas)  (no 2021.gada 1.janvāra, par pacientiem, kas izrakstīti līdz 30.11.2021.) ar izrakstīšanās pamatdiagnozi U07.1 un U07.2 un kas uz iekļauti SPKC Covid-19 pacientu reģistrā  dalījumā pa saslimšanas sākuma laiku pēc pabeigtas vakcinācijas un vakcīnas preparāta</t>
  </si>
  <si>
    <t>Hospitalizācijas vakcinēto personu vidū (pabeigta vakcinācija + 14 dienas)  (no 2021.gada 1.janvāra, par pacientiem, kas izrakstīti līdz 30.11.2021.) ar izrakstīšanās pamatdiagnozi U07.1 un U07.2 un kas uz iekļauti SPKC Covid-19 pacientu reģistrā  dalījumā pēc pacienta vecuma grupas un vakcīnas preparāta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</si>
</sst>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3" fontId="1" fillId="2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B8F2-C238-415C-AA68-FDDEDCAD3AEF}">
  <sheetPr>
    <tabColor rgb="FFED7D31"/>
  </sheetPr>
  <dimension ref="A1:AE55"/>
  <sheetViews>
    <sheetView tabSelected="1" zoomScale="85" zoomScaleNormal="85" workbookViewId="0">
      <selection activeCell="L6" sqref="L6"/>
    </sheetView>
  </sheetViews>
  <sheetFormatPr defaultRowHeight="14" x14ac:dyDescent="0.35"/>
  <cols>
    <col min="1" max="1" width="9.1796875" style="3"/>
    <col min="2" max="2" width="10.81640625" style="3" customWidth="1"/>
    <col min="3" max="4" width="9.1796875" style="3" bestFit="1"/>
    <col min="5" max="5" width="9.7265625" style="3" customWidth="1"/>
    <col min="6" max="6" width="16.26953125" style="3" customWidth="1"/>
    <col min="7" max="7" width="9.1796875" style="3" bestFit="1"/>
    <col min="8" max="8" width="11.54296875" style="3" customWidth="1"/>
    <col min="9" max="9" width="11.453125" style="3" customWidth="1"/>
    <col min="10" max="10" width="11.7265625" style="3" customWidth="1"/>
    <col min="11" max="11" width="12.7265625" style="3" customWidth="1"/>
    <col min="12" max="12" width="24" style="3" customWidth="1"/>
    <col min="13" max="13" width="18.453125" style="3" customWidth="1"/>
    <col min="14" max="15" width="14" style="3" customWidth="1"/>
    <col min="16" max="16" width="14" style="14" customWidth="1"/>
    <col min="17" max="17" width="14" style="15" customWidth="1"/>
    <col min="18" max="22" width="14" style="7" customWidth="1"/>
    <col min="23" max="31" width="16.1796875" style="7" customWidth="1"/>
    <col min="32" max="16384" width="8.7265625" style="7"/>
  </cols>
  <sheetData>
    <row r="1" spans="1:31" x14ac:dyDescent="0.35">
      <c r="N1" s="4"/>
      <c r="O1" s="4"/>
      <c r="P1" s="5"/>
      <c r="Q1" s="6"/>
      <c r="W1" s="8" t="s">
        <v>0</v>
      </c>
      <c r="X1" s="8"/>
      <c r="Y1" s="8"/>
      <c r="Z1" s="8"/>
      <c r="AA1" s="8"/>
      <c r="AB1" s="8"/>
      <c r="AC1" s="8"/>
      <c r="AD1" s="8"/>
      <c r="AE1" s="8"/>
    </row>
    <row r="2" spans="1:31" ht="168" x14ac:dyDescent="0.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9" t="s">
        <v>31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</row>
    <row r="3" spans="1:31" s="15" customFormat="1" x14ac:dyDescent="0.35">
      <c r="A3" s="12">
        <v>53</v>
      </c>
      <c r="B3" s="12">
        <v>2304</v>
      </c>
      <c r="C3" s="12">
        <v>2</v>
      </c>
      <c r="D3" s="12">
        <v>0</v>
      </c>
      <c r="E3" s="12">
        <v>0</v>
      </c>
      <c r="F3" s="12">
        <v>0</v>
      </c>
      <c r="G3" s="12">
        <v>2306</v>
      </c>
      <c r="H3" s="12"/>
      <c r="I3" s="12"/>
      <c r="J3" s="12"/>
      <c r="K3" s="12"/>
      <c r="L3" s="12"/>
      <c r="M3" s="12"/>
      <c r="N3" s="13">
        <v>6168</v>
      </c>
      <c r="O3" s="13">
        <f t="shared" ref="O3:O34" si="0">N3-Q3-P3</f>
        <v>6159</v>
      </c>
      <c r="P3" s="13">
        <v>9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487</v>
      </c>
      <c r="X3" s="13">
        <v>486</v>
      </c>
      <c r="Y3" s="13">
        <v>1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</row>
    <row r="4" spans="1:31" s="15" customFormat="1" x14ac:dyDescent="0.35">
      <c r="A4" s="12">
        <v>1</v>
      </c>
      <c r="B4" s="12">
        <v>4756</v>
      </c>
      <c r="C4" s="12">
        <v>3</v>
      </c>
      <c r="D4" s="12">
        <v>1</v>
      </c>
      <c r="E4" s="12">
        <v>2</v>
      </c>
      <c r="F4" s="12">
        <v>0</v>
      </c>
      <c r="G4" s="12">
        <v>4762</v>
      </c>
      <c r="H4" s="12"/>
      <c r="I4" s="12"/>
      <c r="J4" s="12"/>
      <c r="K4" s="12"/>
      <c r="L4" s="12"/>
      <c r="M4" s="12"/>
      <c r="N4" s="16">
        <v>7071</v>
      </c>
      <c r="O4" s="13">
        <f t="shared" si="0"/>
        <v>7037</v>
      </c>
      <c r="P4" s="13">
        <v>34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553</v>
      </c>
      <c r="X4" s="13">
        <v>548</v>
      </c>
      <c r="Y4" s="13">
        <v>5</v>
      </c>
      <c r="Z4" s="13"/>
      <c r="AA4" s="13"/>
      <c r="AB4" s="13"/>
      <c r="AC4" s="13"/>
      <c r="AD4" s="13"/>
      <c r="AE4" s="13"/>
    </row>
    <row r="5" spans="1:31" s="15" customFormat="1" x14ac:dyDescent="0.35">
      <c r="A5" s="12">
        <v>2</v>
      </c>
      <c r="B5" s="12">
        <v>8074</v>
      </c>
      <c r="C5" s="12">
        <v>968</v>
      </c>
      <c r="D5" s="12"/>
      <c r="E5" s="12">
        <v>10</v>
      </c>
      <c r="F5" s="12">
        <v>1</v>
      </c>
      <c r="G5" s="12">
        <v>9053</v>
      </c>
      <c r="H5" s="12">
        <v>46</v>
      </c>
      <c r="I5" s="12"/>
      <c r="J5" s="12"/>
      <c r="K5" s="12"/>
      <c r="L5" s="12">
        <v>0</v>
      </c>
      <c r="M5" s="12">
        <v>46</v>
      </c>
      <c r="N5" s="16">
        <v>6096</v>
      </c>
      <c r="O5" s="13">
        <f t="shared" si="0"/>
        <v>6018</v>
      </c>
      <c r="P5" s="13">
        <v>78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601</v>
      </c>
      <c r="X5" s="13">
        <v>590</v>
      </c>
      <c r="Y5" s="13">
        <v>7</v>
      </c>
      <c r="Z5" s="13"/>
      <c r="AA5" s="13"/>
      <c r="AB5" s="13"/>
      <c r="AC5" s="13"/>
      <c r="AD5" s="13"/>
      <c r="AE5" s="13"/>
    </row>
    <row r="6" spans="1:31" s="15" customFormat="1" x14ac:dyDescent="0.35">
      <c r="A6" s="12">
        <v>3</v>
      </c>
      <c r="B6" s="12">
        <v>752</v>
      </c>
      <c r="C6" s="12">
        <v>244</v>
      </c>
      <c r="D6" s="12"/>
      <c r="E6" s="12">
        <v>9</v>
      </c>
      <c r="F6" s="12">
        <v>1</v>
      </c>
      <c r="G6" s="12">
        <v>1006</v>
      </c>
      <c r="H6" s="12">
        <v>132</v>
      </c>
      <c r="I6" s="12">
        <v>1</v>
      </c>
      <c r="J6" s="12">
        <v>1</v>
      </c>
      <c r="K6" s="12"/>
      <c r="L6" s="12">
        <v>0</v>
      </c>
      <c r="M6" s="12">
        <v>134</v>
      </c>
      <c r="N6" s="16">
        <v>5344</v>
      </c>
      <c r="O6" s="13">
        <f t="shared" si="0"/>
        <v>5200</v>
      </c>
      <c r="P6" s="13">
        <v>144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617</v>
      </c>
      <c r="X6" s="13">
        <v>611</v>
      </c>
      <c r="Y6" s="13">
        <v>5</v>
      </c>
      <c r="Z6" s="13"/>
      <c r="AA6" s="13"/>
      <c r="AB6" s="13"/>
      <c r="AC6" s="13"/>
      <c r="AD6" s="13"/>
      <c r="AE6" s="13"/>
    </row>
    <row r="7" spans="1:31" s="15" customFormat="1" x14ac:dyDescent="0.35">
      <c r="A7" s="12">
        <v>4</v>
      </c>
      <c r="B7" s="12">
        <v>229</v>
      </c>
      <c r="C7" s="12">
        <v>31</v>
      </c>
      <c r="D7" s="12">
        <v>1</v>
      </c>
      <c r="E7" s="12">
        <v>14</v>
      </c>
      <c r="F7" s="12">
        <v>2</v>
      </c>
      <c r="G7" s="12">
        <v>277</v>
      </c>
      <c r="H7" s="12">
        <v>265</v>
      </c>
      <c r="I7" s="12">
        <v>18</v>
      </c>
      <c r="J7" s="12"/>
      <c r="K7" s="12"/>
      <c r="L7" s="12">
        <v>0</v>
      </c>
      <c r="M7" s="12">
        <v>283</v>
      </c>
      <c r="N7" s="16">
        <v>5233</v>
      </c>
      <c r="O7" s="13">
        <f t="shared" si="0"/>
        <v>5142</v>
      </c>
      <c r="P7" s="13">
        <v>90</v>
      </c>
      <c r="Q7" s="13">
        <v>1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497</v>
      </c>
      <c r="X7" s="13">
        <v>495</v>
      </c>
      <c r="Y7" s="13">
        <v>2</v>
      </c>
      <c r="Z7" s="13"/>
      <c r="AA7" s="13"/>
      <c r="AB7" s="13"/>
      <c r="AC7" s="13"/>
      <c r="AD7" s="13"/>
      <c r="AE7" s="13"/>
    </row>
    <row r="8" spans="1:31" s="15" customFormat="1" x14ac:dyDescent="0.35">
      <c r="A8" s="12">
        <v>5</v>
      </c>
      <c r="B8" s="12">
        <v>198</v>
      </c>
      <c r="C8" s="12">
        <v>551</v>
      </c>
      <c r="D8" s="12">
        <v>1</v>
      </c>
      <c r="E8" s="12">
        <v>16</v>
      </c>
      <c r="F8" s="12">
        <v>0</v>
      </c>
      <c r="G8" s="12">
        <v>766</v>
      </c>
      <c r="H8" s="12">
        <v>2206</v>
      </c>
      <c r="I8" s="12">
        <v>5</v>
      </c>
      <c r="J8" s="12"/>
      <c r="K8" s="12"/>
      <c r="L8" s="12">
        <v>0</v>
      </c>
      <c r="M8" s="12">
        <v>2211</v>
      </c>
      <c r="N8" s="16">
        <v>5559</v>
      </c>
      <c r="O8" s="13">
        <f t="shared" si="0"/>
        <v>5508</v>
      </c>
      <c r="P8" s="13">
        <v>49</v>
      </c>
      <c r="Q8" s="13">
        <v>2</v>
      </c>
      <c r="R8" s="13">
        <v>2</v>
      </c>
      <c r="S8" s="13">
        <v>0</v>
      </c>
      <c r="T8" s="13">
        <v>0</v>
      </c>
      <c r="U8" s="13">
        <v>0</v>
      </c>
      <c r="V8" s="13">
        <v>0</v>
      </c>
      <c r="W8" s="13">
        <v>509</v>
      </c>
      <c r="X8" s="13">
        <v>509</v>
      </c>
      <c r="Y8" s="13"/>
      <c r="Z8" s="13"/>
      <c r="AA8" s="13"/>
      <c r="AB8" s="13"/>
      <c r="AC8" s="13"/>
      <c r="AD8" s="13"/>
      <c r="AE8" s="13"/>
    </row>
    <row r="9" spans="1:31" s="15" customFormat="1" x14ac:dyDescent="0.35">
      <c r="A9" s="12">
        <v>6</v>
      </c>
      <c r="B9" s="12">
        <v>376</v>
      </c>
      <c r="C9" s="12">
        <v>74</v>
      </c>
      <c r="D9" s="12">
        <v>1</v>
      </c>
      <c r="E9" s="12">
        <v>2946</v>
      </c>
      <c r="F9" s="12">
        <v>0</v>
      </c>
      <c r="G9" s="12">
        <v>3397</v>
      </c>
      <c r="H9" s="12">
        <v>4111</v>
      </c>
      <c r="I9" s="12">
        <v>5</v>
      </c>
      <c r="J9" s="12">
        <v>1</v>
      </c>
      <c r="K9" s="12"/>
      <c r="L9" s="12">
        <v>0</v>
      </c>
      <c r="M9" s="12">
        <v>4117</v>
      </c>
      <c r="N9" s="16">
        <v>4906</v>
      </c>
      <c r="O9" s="13">
        <f t="shared" si="0"/>
        <v>4879</v>
      </c>
      <c r="P9" s="13">
        <v>23</v>
      </c>
      <c r="Q9" s="13">
        <v>4</v>
      </c>
      <c r="R9" s="13">
        <v>4</v>
      </c>
      <c r="S9" s="13">
        <v>0</v>
      </c>
      <c r="T9" s="13">
        <v>0</v>
      </c>
      <c r="U9" s="13">
        <v>0</v>
      </c>
      <c r="V9" s="13">
        <v>0</v>
      </c>
      <c r="W9" s="13">
        <v>421</v>
      </c>
      <c r="X9" s="13">
        <v>420</v>
      </c>
      <c r="Y9" s="13">
        <v>1</v>
      </c>
      <c r="Z9" s="13"/>
      <c r="AA9" s="13"/>
      <c r="AB9" s="13"/>
      <c r="AC9" s="13"/>
      <c r="AD9" s="13"/>
      <c r="AE9" s="13"/>
    </row>
    <row r="10" spans="1:31" s="15" customFormat="1" x14ac:dyDescent="0.35">
      <c r="A10" s="12">
        <v>7</v>
      </c>
      <c r="B10" s="12">
        <v>57</v>
      </c>
      <c r="C10" s="12">
        <v>729</v>
      </c>
      <c r="D10" s="12"/>
      <c r="E10" s="12">
        <v>7498</v>
      </c>
      <c r="F10" s="12">
        <v>2</v>
      </c>
      <c r="G10" s="12">
        <v>8286</v>
      </c>
      <c r="H10" s="12">
        <v>7802</v>
      </c>
      <c r="I10" s="12">
        <v>26</v>
      </c>
      <c r="J10" s="12"/>
      <c r="K10" s="12"/>
      <c r="L10" s="12">
        <v>1</v>
      </c>
      <c r="M10" s="12">
        <v>7829</v>
      </c>
      <c r="N10" s="16">
        <v>4813</v>
      </c>
      <c r="O10" s="13">
        <f t="shared" si="0"/>
        <v>4787</v>
      </c>
      <c r="P10" s="13">
        <v>19</v>
      </c>
      <c r="Q10" s="13">
        <v>7</v>
      </c>
      <c r="R10" s="13">
        <v>7</v>
      </c>
      <c r="S10" s="13">
        <v>0</v>
      </c>
      <c r="T10" s="13">
        <v>0</v>
      </c>
      <c r="U10" s="13">
        <v>0</v>
      </c>
      <c r="V10" s="13">
        <v>0</v>
      </c>
      <c r="W10" s="13">
        <v>429</v>
      </c>
      <c r="X10" s="13">
        <v>426</v>
      </c>
      <c r="Y10" s="13">
        <v>2</v>
      </c>
      <c r="Z10" s="13">
        <v>1</v>
      </c>
      <c r="AA10" s="13">
        <v>1</v>
      </c>
      <c r="AB10" s="13"/>
      <c r="AC10" s="13"/>
      <c r="AD10" s="13"/>
      <c r="AE10" s="13"/>
    </row>
    <row r="11" spans="1:31" s="15" customFormat="1" x14ac:dyDescent="0.35">
      <c r="A11" s="12">
        <v>8</v>
      </c>
      <c r="B11" s="12">
        <v>168</v>
      </c>
      <c r="C11" s="12">
        <v>1388</v>
      </c>
      <c r="D11" s="12"/>
      <c r="E11" s="12">
        <v>15112</v>
      </c>
      <c r="F11" s="12">
        <v>3</v>
      </c>
      <c r="G11" s="12">
        <v>16671</v>
      </c>
      <c r="H11" s="12">
        <v>1068</v>
      </c>
      <c r="I11" s="12">
        <v>915</v>
      </c>
      <c r="J11" s="12">
        <v>1</v>
      </c>
      <c r="K11" s="12">
        <v>236</v>
      </c>
      <c r="L11" s="12">
        <v>0</v>
      </c>
      <c r="M11" s="12">
        <v>2220</v>
      </c>
      <c r="N11" s="16">
        <v>4667</v>
      </c>
      <c r="O11" s="13">
        <f t="shared" si="0"/>
        <v>4579</v>
      </c>
      <c r="P11" s="13">
        <v>81</v>
      </c>
      <c r="Q11" s="13">
        <v>7</v>
      </c>
      <c r="R11" s="13">
        <v>7</v>
      </c>
      <c r="S11" s="13">
        <v>0</v>
      </c>
      <c r="T11" s="13">
        <v>0</v>
      </c>
      <c r="U11" s="13">
        <v>0</v>
      </c>
      <c r="V11" s="13">
        <v>0</v>
      </c>
      <c r="W11" s="13">
        <v>442</v>
      </c>
      <c r="X11" s="13">
        <v>429</v>
      </c>
      <c r="Y11" s="13">
        <v>10</v>
      </c>
      <c r="Z11" s="13"/>
      <c r="AA11" s="13"/>
      <c r="AB11" s="13"/>
      <c r="AC11" s="13"/>
      <c r="AD11" s="13"/>
      <c r="AE11" s="13"/>
    </row>
    <row r="12" spans="1:31" s="15" customFormat="1" x14ac:dyDescent="0.35">
      <c r="A12" s="12">
        <v>9</v>
      </c>
      <c r="B12" s="12">
        <v>1679</v>
      </c>
      <c r="C12" s="12">
        <v>2417</v>
      </c>
      <c r="D12" s="12">
        <v>2</v>
      </c>
      <c r="E12" s="12">
        <v>14758</v>
      </c>
      <c r="F12" s="12">
        <v>0</v>
      </c>
      <c r="G12" s="12">
        <v>18856</v>
      </c>
      <c r="H12" s="12">
        <v>306</v>
      </c>
      <c r="I12" s="12">
        <v>292</v>
      </c>
      <c r="J12" s="12">
        <v>1</v>
      </c>
      <c r="K12" s="12">
        <v>862</v>
      </c>
      <c r="L12" s="12">
        <v>2</v>
      </c>
      <c r="M12" s="12">
        <v>1463</v>
      </c>
      <c r="N12" s="16">
        <v>4145</v>
      </c>
      <c r="O12" s="13">
        <f t="shared" si="0"/>
        <v>4074</v>
      </c>
      <c r="P12" s="13">
        <v>69</v>
      </c>
      <c r="Q12" s="13">
        <v>2</v>
      </c>
      <c r="R12" s="13">
        <v>2</v>
      </c>
      <c r="S12" s="13">
        <v>0</v>
      </c>
      <c r="T12" s="13">
        <v>0</v>
      </c>
      <c r="U12" s="13">
        <v>0</v>
      </c>
      <c r="V12" s="13">
        <v>0</v>
      </c>
      <c r="W12" s="13">
        <v>357</v>
      </c>
      <c r="X12" s="13">
        <v>347</v>
      </c>
      <c r="Y12" s="13">
        <v>8</v>
      </c>
      <c r="Z12" s="13"/>
      <c r="AA12" s="13"/>
      <c r="AB12" s="13"/>
      <c r="AC12" s="13"/>
      <c r="AD12" s="13"/>
      <c r="AE12" s="13"/>
    </row>
    <row r="13" spans="1:31" s="15" customFormat="1" x14ac:dyDescent="0.35">
      <c r="A13" s="12">
        <v>10</v>
      </c>
      <c r="B13" s="12">
        <v>981</v>
      </c>
      <c r="C13" s="12">
        <v>1215</v>
      </c>
      <c r="D13" s="12">
        <v>2</v>
      </c>
      <c r="E13" s="12">
        <v>12939</v>
      </c>
      <c r="F13" s="12">
        <v>4</v>
      </c>
      <c r="G13" s="12">
        <v>15141</v>
      </c>
      <c r="H13" s="12">
        <v>217</v>
      </c>
      <c r="I13" s="12">
        <v>74</v>
      </c>
      <c r="J13" s="12"/>
      <c r="K13" s="12">
        <v>850</v>
      </c>
      <c r="L13" s="12">
        <v>0</v>
      </c>
      <c r="M13" s="12">
        <v>1141</v>
      </c>
      <c r="N13" s="16">
        <v>3450</v>
      </c>
      <c r="O13" s="13">
        <f t="shared" si="0"/>
        <v>3369</v>
      </c>
      <c r="P13" s="13">
        <v>76</v>
      </c>
      <c r="Q13" s="13">
        <v>5</v>
      </c>
      <c r="R13" s="13">
        <v>5</v>
      </c>
      <c r="S13" s="13">
        <v>0</v>
      </c>
      <c r="T13" s="13">
        <v>0</v>
      </c>
      <c r="U13" s="13">
        <v>0</v>
      </c>
      <c r="V13" s="13">
        <v>0</v>
      </c>
      <c r="W13" s="13">
        <v>346</v>
      </c>
      <c r="X13" s="13">
        <v>331</v>
      </c>
      <c r="Y13" s="13">
        <v>15</v>
      </c>
      <c r="Z13" s="13"/>
      <c r="AA13" s="13"/>
      <c r="AB13" s="13"/>
      <c r="AC13" s="13"/>
      <c r="AD13" s="13"/>
      <c r="AE13" s="13"/>
    </row>
    <row r="14" spans="1:31" s="15" customFormat="1" x14ac:dyDescent="0.35">
      <c r="A14" s="12">
        <v>11</v>
      </c>
      <c r="B14" s="12">
        <v>71</v>
      </c>
      <c r="C14" s="12">
        <v>340</v>
      </c>
      <c r="D14" s="12">
        <v>3</v>
      </c>
      <c r="E14" s="12">
        <v>4447</v>
      </c>
      <c r="F14" s="12">
        <v>2</v>
      </c>
      <c r="G14" s="12">
        <v>4863</v>
      </c>
      <c r="H14" s="12">
        <v>494</v>
      </c>
      <c r="I14" s="12">
        <v>602</v>
      </c>
      <c r="J14" s="12">
        <v>1</v>
      </c>
      <c r="K14" s="12">
        <v>435</v>
      </c>
      <c r="L14" s="12">
        <v>2</v>
      </c>
      <c r="M14" s="12">
        <v>1534</v>
      </c>
      <c r="N14" s="16">
        <v>3628</v>
      </c>
      <c r="O14" s="13">
        <f t="shared" si="0"/>
        <v>3495</v>
      </c>
      <c r="P14" s="13">
        <v>118</v>
      </c>
      <c r="Q14" s="13">
        <v>15</v>
      </c>
      <c r="R14" s="13">
        <v>15</v>
      </c>
      <c r="S14" s="13">
        <v>0</v>
      </c>
      <c r="T14" s="13">
        <v>0</v>
      </c>
      <c r="U14" s="13">
        <v>0</v>
      </c>
      <c r="V14" s="13">
        <v>0</v>
      </c>
      <c r="W14" s="13">
        <v>415</v>
      </c>
      <c r="X14" s="13">
        <v>407</v>
      </c>
      <c r="Y14" s="13">
        <v>8</v>
      </c>
      <c r="Z14" s="13"/>
      <c r="AA14" s="13"/>
      <c r="AB14" s="13"/>
      <c r="AC14" s="13"/>
      <c r="AD14" s="13"/>
      <c r="AE14" s="13"/>
    </row>
    <row r="15" spans="1:31" s="15" customFormat="1" x14ac:dyDescent="0.35">
      <c r="A15" s="12">
        <v>12</v>
      </c>
      <c r="B15" s="12">
        <v>83</v>
      </c>
      <c r="C15" s="12">
        <v>5719</v>
      </c>
      <c r="D15" s="12">
        <v>2</v>
      </c>
      <c r="E15" s="12">
        <v>15724</v>
      </c>
      <c r="F15" s="12">
        <v>3</v>
      </c>
      <c r="G15" s="12">
        <v>21531</v>
      </c>
      <c r="H15" s="12">
        <v>156</v>
      </c>
      <c r="I15" s="12">
        <v>100</v>
      </c>
      <c r="J15" s="12">
        <v>2</v>
      </c>
      <c r="K15" s="12">
        <v>336</v>
      </c>
      <c r="L15" s="12">
        <v>0</v>
      </c>
      <c r="M15" s="12">
        <v>594</v>
      </c>
      <c r="N15" s="16">
        <v>3631</v>
      </c>
      <c r="O15" s="13">
        <f t="shared" si="0"/>
        <v>3514</v>
      </c>
      <c r="P15" s="13">
        <v>115</v>
      </c>
      <c r="Q15" s="13">
        <v>2</v>
      </c>
      <c r="R15" s="13">
        <v>2</v>
      </c>
      <c r="S15" s="13">
        <v>0</v>
      </c>
      <c r="T15" s="13">
        <v>0</v>
      </c>
      <c r="U15" s="13">
        <v>0</v>
      </c>
      <c r="V15" s="13">
        <v>0</v>
      </c>
      <c r="W15" s="13">
        <v>434</v>
      </c>
      <c r="X15" s="13">
        <v>416</v>
      </c>
      <c r="Y15" s="13">
        <v>17</v>
      </c>
      <c r="Z15" s="13"/>
      <c r="AA15" s="13"/>
      <c r="AB15" s="13"/>
      <c r="AC15" s="13"/>
      <c r="AD15" s="13"/>
      <c r="AE15" s="13"/>
    </row>
    <row r="16" spans="1:31" s="15" customFormat="1" x14ac:dyDescent="0.35">
      <c r="A16" s="12">
        <v>13</v>
      </c>
      <c r="B16" s="12">
        <v>2603</v>
      </c>
      <c r="C16" s="12">
        <v>3406</v>
      </c>
      <c r="D16" s="12">
        <v>8</v>
      </c>
      <c r="E16" s="12">
        <v>13623</v>
      </c>
      <c r="F16" s="12">
        <v>6</v>
      </c>
      <c r="G16" s="12">
        <v>19646</v>
      </c>
      <c r="H16" s="12">
        <v>156</v>
      </c>
      <c r="I16" s="12">
        <v>701</v>
      </c>
      <c r="J16" s="12">
        <v>4</v>
      </c>
      <c r="K16" s="12">
        <v>56</v>
      </c>
      <c r="L16" s="12">
        <v>3</v>
      </c>
      <c r="M16" s="12">
        <v>920</v>
      </c>
      <c r="N16" s="16">
        <v>3065</v>
      </c>
      <c r="O16" s="13">
        <f t="shared" si="0"/>
        <v>2938</v>
      </c>
      <c r="P16" s="13">
        <v>117</v>
      </c>
      <c r="Q16" s="13">
        <v>10</v>
      </c>
      <c r="R16" s="13">
        <v>9</v>
      </c>
      <c r="S16" s="13">
        <v>1</v>
      </c>
      <c r="T16" s="13">
        <v>0</v>
      </c>
      <c r="U16" s="13">
        <v>0</v>
      </c>
      <c r="V16" s="13">
        <v>0</v>
      </c>
      <c r="W16" s="13">
        <v>365</v>
      </c>
      <c r="X16" s="13">
        <v>348</v>
      </c>
      <c r="Y16" s="13">
        <v>16</v>
      </c>
      <c r="Z16" s="13"/>
      <c r="AA16" s="13"/>
      <c r="AB16" s="13"/>
      <c r="AC16" s="13"/>
      <c r="AD16" s="13"/>
      <c r="AE16" s="13"/>
    </row>
    <row r="17" spans="1:31" s="15" customFormat="1" x14ac:dyDescent="0.35">
      <c r="A17" s="12">
        <v>14</v>
      </c>
      <c r="B17" s="12">
        <v>947</v>
      </c>
      <c r="C17" s="12">
        <v>6459</v>
      </c>
      <c r="D17" s="12">
        <v>25</v>
      </c>
      <c r="E17" s="12">
        <v>22443</v>
      </c>
      <c r="F17" s="12">
        <v>2</v>
      </c>
      <c r="G17" s="12">
        <v>29876</v>
      </c>
      <c r="H17" s="12">
        <v>1557</v>
      </c>
      <c r="I17" s="12">
        <v>1518</v>
      </c>
      <c r="J17" s="12">
        <v>3</v>
      </c>
      <c r="K17" s="12">
        <v>747</v>
      </c>
      <c r="L17" s="12">
        <v>4</v>
      </c>
      <c r="M17" s="12">
        <v>3829</v>
      </c>
      <c r="N17" s="16">
        <v>3503</v>
      </c>
      <c r="O17" s="13">
        <f t="shared" si="0"/>
        <v>3316</v>
      </c>
      <c r="P17" s="13">
        <v>168</v>
      </c>
      <c r="Q17" s="13">
        <v>19</v>
      </c>
      <c r="R17" s="13">
        <v>18</v>
      </c>
      <c r="S17" s="13">
        <v>0</v>
      </c>
      <c r="T17" s="13">
        <v>1</v>
      </c>
      <c r="U17" s="13">
        <v>0</v>
      </c>
      <c r="V17" s="13">
        <v>0</v>
      </c>
      <c r="W17" s="13">
        <v>435</v>
      </c>
      <c r="X17" s="13">
        <v>404</v>
      </c>
      <c r="Y17" s="13">
        <v>26</v>
      </c>
      <c r="Z17" s="13">
        <v>1</v>
      </c>
      <c r="AA17" s="13">
        <v>1</v>
      </c>
      <c r="AB17" s="13"/>
      <c r="AC17" s="13"/>
      <c r="AD17" s="13"/>
      <c r="AE17" s="13"/>
    </row>
    <row r="18" spans="1:31" s="15" customFormat="1" x14ac:dyDescent="0.35">
      <c r="A18" s="12">
        <v>15</v>
      </c>
      <c r="B18" s="12">
        <v>10962</v>
      </c>
      <c r="C18" s="12">
        <v>6068</v>
      </c>
      <c r="D18" s="12">
        <v>1</v>
      </c>
      <c r="E18" s="12">
        <v>15951</v>
      </c>
      <c r="F18" s="12">
        <v>3</v>
      </c>
      <c r="G18" s="12">
        <v>32985</v>
      </c>
      <c r="H18" s="12">
        <v>1125</v>
      </c>
      <c r="I18" s="12">
        <v>2229</v>
      </c>
      <c r="J18" s="12">
        <v>8</v>
      </c>
      <c r="K18" s="12">
        <v>548</v>
      </c>
      <c r="L18" s="12">
        <v>0</v>
      </c>
      <c r="M18" s="12">
        <v>3910</v>
      </c>
      <c r="N18" s="16">
        <v>3726</v>
      </c>
      <c r="O18" s="13">
        <f t="shared" si="0"/>
        <v>3556</v>
      </c>
      <c r="P18" s="13">
        <v>154</v>
      </c>
      <c r="Q18" s="13">
        <v>16</v>
      </c>
      <c r="R18" s="13">
        <v>16</v>
      </c>
      <c r="S18" s="13">
        <v>0</v>
      </c>
      <c r="T18" s="13">
        <v>0</v>
      </c>
      <c r="U18" s="13">
        <v>0</v>
      </c>
      <c r="V18" s="13">
        <v>0</v>
      </c>
      <c r="W18" s="13">
        <v>395</v>
      </c>
      <c r="X18" s="13">
        <v>363</v>
      </c>
      <c r="Y18" s="13">
        <v>30</v>
      </c>
      <c r="Z18" s="13"/>
      <c r="AA18" s="13"/>
      <c r="AB18" s="13"/>
      <c r="AC18" s="13"/>
      <c r="AD18" s="13"/>
      <c r="AE18" s="13"/>
    </row>
    <row r="19" spans="1:31" s="15" customFormat="1" x14ac:dyDescent="0.35">
      <c r="A19" s="12">
        <v>16</v>
      </c>
      <c r="B19" s="12">
        <v>19878</v>
      </c>
      <c r="C19" s="12">
        <v>16349</v>
      </c>
      <c r="D19" s="12">
        <v>1</v>
      </c>
      <c r="E19" s="12">
        <v>2806</v>
      </c>
      <c r="F19" s="12">
        <v>3</v>
      </c>
      <c r="G19" s="12">
        <v>39037</v>
      </c>
      <c r="H19" s="12">
        <v>187</v>
      </c>
      <c r="I19" s="12">
        <v>1506</v>
      </c>
      <c r="J19" s="12">
        <v>23</v>
      </c>
      <c r="K19" s="12">
        <v>771</v>
      </c>
      <c r="L19" s="12">
        <v>2</v>
      </c>
      <c r="M19" s="12">
        <v>2489</v>
      </c>
      <c r="N19" s="16">
        <v>3982</v>
      </c>
      <c r="O19" s="13">
        <f t="shared" si="0"/>
        <v>3764</v>
      </c>
      <c r="P19" s="13">
        <v>205</v>
      </c>
      <c r="Q19" s="13">
        <v>13</v>
      </c>
      <c r="R19" s="13">
        <v>13</v>
      </c>
      <c r="S19" s="13">
        <v>0</v>
      </c>
      <c r="T19" s="13">
        <v>0</v>
      </c>
      <c r="U19" s="13">
        <v>0</v>
      </c>
      <c r="V19" s="13">
        <v>0</v>
      </c>
      <c r="W19" s="13">
        <v>430</v>
      </c>
      <c r="X19" s="13">
        <v>396</v>
      </c>
      <c r="Y19" s="13">
        <v>31</v>
      </c>
      <c r="Z19" s="13">
        <v>1</v>
      </c>
      <c r="AA19" s="13"/>
      <c r="AB19" s="13"/>
      <c r="AC19" s="13"/>
      <c r="AD19" s="13">
        <v>1</v>
      </c>
      <c r="AE19" s="13"/>
    </row>
    <row r="20" spans="1:31" s="15" customFormat="1" x14ac:dyDescent="0.35">
      <c r="A20" s="12">
        <v>17</v>
      </c>
      <c r="B20" s="12">
        <v>30606</v>
      </c>
      <c r="C20" s="12">
        <v>13384</v>
      </c>
      <c r="D20" s="12">
        <v>329</v>
      </c>
      <c r="E20" s="12">
        <v>1543</v>
      </c>
      <c r="F20" s="12">
        <v>4</v>
      </c>
      <c r="G20" s="12">
        <v>45866</v>
      </c>
      <c r="H20" s="12">
        <v>636</v>
      </c>
      <c r="I20" s="12">
        <v>489</v>
      </c>
      <c r="J20" s="12">
        <v>3</v>
      </c>
      <c r="K20" s="12">
        <v>1872</v>
      </c>
      <c r="L20" s="12">
        <v>2</v>
      </c>
      <c r="M20" s="12">
        <v>3002</v>
      </c>
      <c r="N20" s="16">
        <v>4434</v>
      </c>
      <c r="O20" s="13">
        <f t="shared" si="0"/>
        <v>4089</v>
      </c>
      <c r="P20" s="13">
        <v>332</v>
      </c>
      <c r="Q20" s="13">
        <v>13</v>
      </c>
      <c r="R20" s="13">
        <v>12</v>
      </c>
      <c r="S20" s="13">
        <v>1</v>
      </c>
      <c r="T20" s="13">
        <v>0</v>
      </c>
      <c r="U20" s="13">
        <v>0</v>
      </c>
      <c r="V20" s="13">
        <v>0</v>
      </c>
      <c r="W20" s="13">
        <v>431</v>
      </c>
      <c r="X20" s="13">
        <v>384</v>
      </c>
      <c r="Y20" s="13">
        <v>43</v>
      </c>
      <c r="Z20" s="13"/>
      <c r="AA20" s="13"/>
      <c r="AB20" s="13"/>
      <c r="AC20" s="13"/>
      <c r="AD20" s="13"/>
      <c r="AE20" s="13"/>
    </row>
    <row r="21" spans="1:31" s="15" customFormat="1" x14ac:dyDescent="0.35">
      <c r="A21" s="12">
        <v>18</v>
      </c>
      <c r="B21" s="12">
        <v>47309</v>
      </c>
      <c r="C21" s="12">
        <v>8590</v>
      </c>
      <c r="D21" s="12">
        <v>604</v>
      </c>
      <c r="E21" s="12">
        <v>593</v>
      </c>
      <c r="F21" s="12">
        <v>7</v>
      </c>
      <c r="G21" s="12">
        <v>57103</v>
      </c>
      <c r="H21" s="12">
        <v>3199</v>
      </c>
      <c r="I21" s="12">
        <v>5630</v>
      </c>
      <c r="J21" s="12">
        <v>1</v>
      </c>
      <c r="K21" s="12">
        <v>3303</v>
      </c>
      <c r="L21" s="12">
        <v>4</v>
      </c>
      <c r="M21" s="12">
        <v>12137</v>
      </c>
      <c r="N21" s="16">
        <v>4213</v>
      </c>
      <c r="O21" s="13">
        <f t="shared" si="0"/>
        <v>3842</v>
      </c>
      <c r="P21" s="13">
        <v>347</v>
      </c>
      <c r="Q21" s="13">
        <v>24</v>
      </c>
      <c r="R21" s="13">
        <v>19</v>
      </c>
      <c r="S21" s="13">
        <v>2</v>
      </c>
      <c r="T21" s="13">
        <v>3</v>
      </c>
      <c r="U21" s="13">
        <v>0</v>
      </c>
      <c r="V21" s="13">
        <v>0</v>
      </c>
      <c r="W21" s="13">
        <v>439</v>
      </c>
      <c r="X21" s="13">
        <v>410</v>
      </c>
      <c r="Y21" s="13">
        <v>29</v>
      </c>
      <c r="Z21" s="13"/>
      <c r="AA21" s="13"/>
      <c r="AB21" s="13"/>
      <c r="AC21" s="13"/>
      <c r="AD21" s="13"/>
      <c r="AE21" s="13"/>
    </row>
    <row r="22" spans="1:31" s="15" customFormat="1" x14ac:dyDescent="0.35">
      <c r="A22" s="12">
        <v>19</v>
      </c>
      <c r="B22" s="12">
        <v>60386</v>
      </c>
      <c r="C22" s="12">
        <v>9472</v>
      </c>
      <c r="D22" s="12">
        <v>1861</v>
      </c>
      <c r="E22" s="12">
        <v>353</v>
      </c>
      <c r="F22" s="12">
        <v>5</v>
      </c>
      <c r="G22" s="12">
        <v>72077</v>
      </c>
      <c r="H22" s="12">
        <v>2541</v>
      </c>
      <c r="I22" s="12">
        <v>4089</v>
      </c>
      <c r="J22" s="12">
        <v>318</v>
      </c>
      <c r="K22" s="12">
        <v>10534</v>
      </c>
      <c r="L22" s="12">
        <v>17</v>
      </c>
      <c r="M22" s="12">
        <v>17499</v>
      </c>
      <c r="N22" s="16">
        <v>4015</v>
      </c>
      <c r="O22" s="13">
        <f t="shared" si="0"/>
        <v>3567</v>
      </c>
      <c r="P22" s="13">
        <v>425</v>
      </c>
      <c r="Q22" s="13">
        <v>23</v>
      </c>
      <c r="R22" s="13">
        <v>17</v>
      </c>
      <c r="S22" s="13">
        <v>0</v>
      </c>
      <c r="T22" s="13">
        <v>6</v>
      </c>
      <c r="U22" s="13">
        <v>0</v>
      </c>
      <c r="V22" s="13">
        <v>0</v>
      </c>
      <c r="W22" s="13">
        <v>380</v>
      </c>
      <c r="X22" s="13">
        <v>345</v>
      </c>
      <c r="Y22" s="13">
        <v>33</v>
      </c>
      <c r="Z22" s="13">
        <v>1</v>
      </c>
      <c r="AA22" s="13">
        <v>1</v>
      </c>
      <c r="AB22" s="13"/>
      <c r="AC22" s="13"/>
      <c r="AD22" s="13"/>
      <c r="AE22" s="13"/>
    </row>
    <row r="23" spans="1:31" s="15" customFormat="1" x14ac:dyDescent="0.35">
      <c r="A23" s="12">
        <v>20</v>
      </c>
      <c r="B23" s="12">
        <v>35299</v>
      </c>
      <c r="C23" s="12">
        <v>9355</v>
      </c>
      <c r="D23" s="12">
        <v>7068</v>
      </c>
      <c r="E23" s="12">
        <v>104</v>
      </c>
      <c r="F23" s="12">
        <v>6</v>
      </c>
      <c r="G23" s="12">
        <v>51832</v>
      </c>
      <c r="H23" s="12">
        <v>11645</v>
      </c>
      <c r="I23" s="12">
        <v>6293</v>
      </c>
      <c r="J23" s="12">
        <v>532</v>
      </c>
      <c r="K23" s="12">
        <v>10381</v>
      </c>
      <c r="L23" s="12">
        <v>18</v>
      </c>
      <c r="M23" s="12">
        <v>28869</v>
      </c>
      <c r="N23" s="16">
        <v>2967</v>
      </c>
      <c r="O23" s="13">
        <f t="shared" si="0"/>
        <v>2611</v>
      </c>
      <c r="P23" s="13">
        <v>334</v>
      </c>
      <c r="Q23" s="13">
        <v>22</v>
      </c>
      <c r="R23" s="13">
        <v>7</v>
      </c>
      <c r="S23" s="13">
        <v>3</v>
      </c>
      <c r="T23" s="13">
        <v>12</v>
      </c>
      <c r="U23" s="13">
        <v>0</v>
      </c>
      <c r="V23" s="13">
        <v>0</v>
      </c>
      <c r="W23" s="13">
        <v>223</v>
      </c>
      <c r="X23" s="13">
        <v>204</v>
      </c>
      <c r="Y23" s="13">
        <v>19</v>
      </c>
      <c r="Z23" s="13"/>
      <c r="AA23" s="13"/>
      <c r="AB23" s="13"/>
      <c r="AC23" s="13"/>
      <c r="AD23" s="13"/>
      <c r="AE23" s="13"/>
    </row>
    <row r="24" spans="1:31" s="15" customFormat="1" x14ac:dyDescent="0.35">
      <c r="A24" s="12">
        <v>21</v>
      </c>
      <c r="B24" s="12">
        <v>31033</v>
      </c>
      <c r="C24" s="12">
        <v>6177</v>
      </c>
      <c r="D24" s="12">
        <v>7938</v>
      </c>
      <c r="E24" s="12">
        <v>93</v>
      </c>
      <c r="F24" s="12">
        <v>16</v>
      </c>
      <c r="G24" s="12">
        <v>45257</v>
      </c>
      <c r="H24" s="12">
        <v>21032</v>
      </c>
      <c r="I24" s="12">
        <v>6285</v>
      </c>
      <c r="J24" s="12">
        <v>1928</v>
      </c>
      <c r="K24" s="12">
        <v>13193</v>
      </c>
      <c r="L24" s="12">
        <v>23</v>
      </c>
      <c r="M24" s="12">
        <v>42461</v>
      </c>
      <c r="N24" s="16">
        <v>2153</v>
      </c>
      <c r="O24" s="13">
        <f t="shared" si="0"/>
        <v>1925</v>
      </c>
      <c r="P24" s="13">
        <v>202</v>
      </c>
      <c r="Q24" s="13">
        <v>26</v>
      </c>
      <c r="R24" s="13">
        <v>7</v>
      </c>
      <c r="S24" s="13">
        <v>1</v>
      </c>
      <c r="T24" s="13">
        <v>16</v>
      </c>
      <c r="U24" s="13">
        <v>2</v>
      </c>
      <c r="V24" s="13">
        <v>0</v>
      </c>
      <c r="W24" s="13">
        <v>192</v>
      </c>
      <c r="X24" s="13">
        <v>181</v>
      </c>
      <c r="Y24" s="13">
        <v>9</v>
      </c>
      <c r="Z24" s="13"/>
      <c r="AA24" s="13"/>
      <c r="AB24" s="13"/>
      <c r="AC24" s="13"/>
      <c r="AD24" s="13"/>
      <c r="AE24" s="13"/>
    </row>
    <row r="25" spans="1:31" s="15" customFormat="1" x14ac:dyDescent="0.35">
      <c r="A25" s="12">
        <v>22</v>
      </c>
      <c r="B25" s="12">
        <v>17320</v>
      </c>
      <c r="C25" s="12">
        <v>8699</v>
      </c>
      <c r="D25" s="12">
        <v>8437</v>
      </c>
      <c r="E25" s="12">
        <v>76</v>
      </c>
      <c r="F25" s="12">
        <v>18</v>
      </c>
      <c r="G25" s="12">
        <v>34550</v>
      </c>
      <c r="H25" s="12">
        <v>29546</v>
      </c>
      <c r="I25" s="12">
        <v>15602</v>
      </c>
      <c r="J25" s="12">
        <v>6936</v>
      </c>
      <c r="K25" s="12">
        <v>9827</v>
      </c>
      <c r="L25" s="12">
        <v>27</v>
      </c>
      <c r="M25" s="12">
        <v>61938</v>
      </c>
      <c r="N25" s="16">
        <v>1714</v>
      </c>
      <c r="O25" s="13">
        <f t="shared" si="0"/>
        <v>1530</v>
      </c>
      <c r="P25" s="13">
        <v>166</v>
      </c>
      <c r="Q25" s="13">
        <v>18</v>
      </c>
      <c r="R25" s="13">
        <v>5</v>
      </c>
      <c r="S25" s="13">
        <v>2</v>
      </c>
      <c r="T25" s="13">
        <v>9</v>
      </c>
      <c r="U25" s="13">
        <v>2</v>
      </c>
      <c r="V25" s="13">
        <v>0</v>
      </c>
      <c r="W25" s="13">
        <v>164</v>
      </c>
      <c r="X25" s="13">
        <v>144</v>
      </c>
      <c r="Y25" s="13">
        <v>16</v>
      </c>
      <c r="Z25" s="13">
        <v>1</v>
      </c>
      <c r="AA25" s="13"/>
      <c r="AB25" s="13"/>
      <c r="AC25" s="13">
        <v>1</v>
      </c>
      <c r="AD25" s="13"/>
      <c r="AE25" s="13"/>
    </row>
    <row r="26" spans="1:31" s="15" customFormat="1" x14ac:dyDescent="0.35">
      <c r="A26" s="12">
        <v>23</v>
      </c>
      <c r="B26" s="12">
        <v>23759</v>
      </c>
      <c r="C26" s="12">
        <v>3076</v>
      </c>
      <c r="D26" s="12">
        <v>8594</v>
      </c>
      <c r="E26" s="12">
        <v>115</v>
      </c>
      <c r="F26" s="12">
        <v>14</v>
      </c>
      <c r="G26" s="12">
        <v>35558</v>
      </c>
      <c r="H26" s="12">
        <v>45811</v>
      </c>
      <c r="I26" s="12">
        <v>13368</v>
      </c>
      <c r="J26" s="12">
        <v>7447</v>
      </c>
      <c r="K26" s="12">
        <v>11979</v>
      </c>
      <c r="L26" s="12">
        <v>56</v>
      </c>
      <c r="M26" s="12">
        <v>78661</v>
      </c>
      <c r="N26" s="16">
        <v>1218</v>
      </c>
      <c r="O26" s="13">
        <f t="shared" si="0"/>
        <v>1078</v>
      </c>
      <c r="P26" s="13">
        <v>112</v>
      </c>
      <c r="Q26" s="13">
        <v>28</v>
      </c>
      <c r="R26" s="13">
        <v>12</v>
      </c>
      <c r="S26" s="13">
        <v>1</v>
      </c>
      <c r="T26" s="13">
        <v>11</v>
      </c>
      <c r="U26" s="13">
        <v>4</v>
      </c>
      <c r="V26" s="13">
        <v>0</v>
      </c>
      <c r="W26" s="13">
        <v>124</v>
      </c>
      <c r="X26" s="13">
        <v>112</v>
      </c>
      <c r="Y26" s="13">
        <v>9</v>
      </c>
      <c r="Z26" s="13">
        <v>1</v>
      </c>
      <c r="AA26" s="13"/>
      <c r="AB26" s="13"/>
      <c r="AC26" s="13">
        <v>1</v>
      </c>
      <c r="AD26" s="13"/>
      <c r="AE26" s="13"/>
    </row>
    <row r="27" spans="1:31" s="15" customFormat="1" x14ac:dyDescent="0.35">
      <c r="A27" s="12">
        <v>24</v>
      </c>
      <c r="B27" s="12">
        <v>17622</v>
      </c>
      <c r="C27" s="12">
        <v>2121</v>
      </c>
      <c r="D27" s="12">
        <v>9945</v>
      </c>
      <c r="E27" s="12">
        <v>70</v>
      </c>
      <c r="F27" s="12">
        <v>6</v>
      </c>
      <c r="G27" s="12">
        <v>29764</v>
      </c>
      <c r="H27" s="12">
        <v>56992</v>
      </c>
      <c r="I27" s="12">
        <v>8371</v>
      </c>
      <c r="J27" s="12">
        <v>8131</v>
      </c>
      <c r="K27" s="12">
        <v>10523</v>
      </c>
      <c r="L27" s="12">
        <v>78</v>
      </c>
      <c r="M27" s="12">
        <v>84095</v>
      </c>
      <c r="N27" s="16">
        <v>780</v>
      </c>
      <c r="O27" s="13">
        <f t="shared" si="0"/>
        <v>731</v>
      </c>
      <c r="P27" s="13">
        <v>36</v>
      </c>
      <c r="Q27" s="13">
        <v>13</v>
      </c>
      <c r="R27" s="13">
        <v>6</v>
      </c>
      <c r="S27" s="13">
        <v>1</v>
      </c>
      <c r="T27" s="13">
        <v>3</v>
      </c>
      <c r="U27" s="13">
        <v>3</v>
      </c>
      <c r="V27" s="13">
        <v>0</v>
      </c>
      <c r="W27" s="13">
        <v>71</v>
      </c>
      <c r="X27" s="13">
        <v>68</v>
      </c>
      <c r="Y27" s="13">
        <v>2</v>
      </c>
      <c r="Z27" s="13">
        <v>1</v>
      </c>
      <c r="AA27" s="13"/>
      <c r="AB27" s="13"/>
      <c r="AC27" s="13"/>
      <c r="AD27" s="13">
        <v>1</v>
      </c>
      <c r="AE27" s="13"/>
    </row>
    <row r="28" spans="1:31" s="15" customFormat="1" x14ac:dyDescent="0.35">
      <c r="A28" s="12">
        <v>25</v>
      </c>
      <c r="B28" s="12">
        <v>4703</v>
      </c>
      <c r="C28" s="12">
        <v>559</v>
      </c>
      <c r="D28" s="12">
        <v>4291</v>
      </c>
      <c r="E28" s="12">
        <v>45</v>
      </c>
      <c r="F28" s="12">
        <v>7</v>
      </c>
      <c r="G28" s="12">
        <v>9605</v>
      </c>
      <c r="H28" s="12">
        <v>38355</v>
      </c>
      <c r="I28" s="12">
        <v>9592</v>
      </c>
      <c r="J28" s="12">
        <v>9217</v>
      </c>
      <c r="K28" s="12">
        <v>14140</v>
      </c>
      <c r="L28" s="12">
        <v>74</v>
      </c>
      <c r="M28" s="12">
        <v>71378</v>
      </c>
      <c r="N28" s="16">
        <v>400</v>
      </c>
      <c r="O28" s="13">
        <f t="shared" si="0"/>
        <v>362</v>
      </c>
      <c r="P28" s="13">
        <v>28</v>
      </c>
      <c r="Q28" s="13">
        <v>10</v>
      </c>
      <c r="R28" s="13">
        <v>3</v>
      </c>
      <c r="S28" s="13">
        <v>2</v>
      </c>
      <c r="T28" s="13">
        <v>2</v>
      </c>
      <c r="U28" s="13">
        <v>3</v>
      </c>
      <c r="V28" s="13">
        <v>0</v>
      </c>
      <c r="W28" s="13">
        <v>44</v>
      </c>
      <c r="X28" s="13">
        <v>42</v>
      </c>
      <c r="Y28" s="13">
        <v>1</v>
      </c>
      <c r="Z28" s="13">
        <v>1</v>
      </c>
      <c r="AA28" s="13"/>
      <c r="AB28" s="13"/>
      <c r="AC28" s="13">
        <v>1</v>
      </c>
      <c r="AD28" s="13"/>
      <c r="AE28" s="13"/>
    </row>
    <row r="29" spans="1:31" s="15" customFormat="1" x14ac:dyDescent="0.35">
      <c r="A29" s="12">
        <v>26</v>
      </c>
      <c r="B29" s="12">
        <v>15073</v>
      </c>
      <c r="C29" s="12">
        <v>1691</v>
      </c>
      <c r="D29" s="12">
        <v>11112</v>
      </c>
      <c r="E29" s="12">
        <v>61</v>
      </c>
      <c r="F29" s="12">
        <v>3</v>
      </c>
      <c r="G29" s="12">
        <v>27940</v>
      </c>
      <c r="H29" s="12">
        <v>28784</v>
      </c>
      <c r="I29" s="12">
        <v>8717</v>
      </c>
      <c r="J29" s="12">
        <v>9773</v>
      </c>
      <c r="K29" s="12">
        <v>11190</v>
      </c>
      <c r="L29" s="12">
        <v>57</v>
      </c>
      <c r="M29" s="12">
        <v>58521</v>
      </c>
      <c r="N29" s="16">
        <v>421</v>
      </c>
      <c r="O29" s="13">
        <f t="shared" si="0"/>
        <v>386</v>
      </c>
      <c r="P29" s="13">
        <v>18</v>
      </c>
      <c r="Q29" s="13">
        <v>17</v>
      </c>
      <c r="R29" s="13">
        <v>10</v>
      </c>
      <c r="S29" s="13">
        <v>1</v>
      </c>
      <c r="T29" s="13">
        <v>4</v>
      </c>
      <c r="U29" s="13">
        <v>2</v>
      </c>
      <c r="V29" s="13">
        <v>0</v>
      </c>
      <c r="W29" s="13">
        <v>40</v>
      </c>
      <c r="X29" s="13">
        <v>39</v>
      </c>
      <c r="Y29" s="13">
        <v>1</v>
      </c>
      <c r="Z29" s="13"/>
      <c r="AA29" s="13"/>
      <c r="AB29" s="13"/>
      <c r="AC29" s="13"/>
      <c r="AD29" s="13"/>
      <c r="AE29" s="13"/>
    </row>
    <row r="30" spans="1:31" s="15" customFormat="1" x14ac:dyDescent="0.35">
      <c r="A30" s="12">
        <v>27</v>
      </c>
      <c r="B30" s="12">
        <v>14441</v>
      </c>
      <c r="C30" s="12">
        <v>918</v>
      </c>
      <c r="D30" s="12">
        <v>13198</v>
      </c>
      <c r="E30" s="12">
        <v>32</v>
      </c>
      <c r="F30" s="12">
        <v>3</v>
      </c>
      <c r="G30" s="12">
        <v>28592</v>
      </c>
      <c r="H30" s="12">
        <v>12398</v>
      </c>
      <c r="I30" s="12">
        <v>4525</v>
      </c>
      <c r="J30" s="12">
        <v>4549</v>
      </c>
      <c r="K30" s="12">
        <v>5192</v>
      </c>
      <c r="L30" s="12">
        <v>51</v>
      </c>
      <c r="M30" s="12">
        <v>26715</v>
      </c>
      <c r="N30" s="16">
        <v>268</v>
      </c>
      <c r="O30" s="13">
        <f t="shared" si="0"/>
        <v>240</v>
      </c>
      <c r="P30" s="13">
        <v>10</v>
      </c>
      <c r="Q30" s="13">
        <v>18</v>
      </c>
      <c r="R30" s="13">
        <v>9</v>
      </c>
      <c r="S30" s="13">
        <v>1</v>
      </c>
      <c r="T30" s="13">
        <v>2</v>
      </c>
      <c r="U30" s="13">
        <v>6</v>
      </c>
      <c r="V30" s="13">
        <v>0</v>
      </c>
      <c r="W30" s="13">
        <v>37</v>
      </c>
      <c r="X30" s="13">
        <v>33</v>
      </c>
      <c r="Y30" s="13">
        <v>2</v>
      </c>
      <c r="Z30" s="13">
        <v>2</v>
      </c>
      <c r="AA30" s="13"/>
      <c r="AB30" s="13"/>
      <c r="AC30" s="13">
        <v>2</v>
      </c>
      <c r="AD30" s="13"/>
      <c r="AE30" s="13"/>
    </row>
    <row r="31" spans="1:31" s="15" customFormat="1" x14ac:dyDescent="0.35">
      <c r="A31" s="12">
        <v>28</v>
      </c>
      <c r="B31" s="12">
        <v>12690</v>
      </c>
      <c r="C31" s="12">
        <v>955</v>
      </c>
      <c r="D31" s="12">
        <v>11768</v>
      </c>
      <c r="E31" s="12">
        <v>25</v>
      </c>
      <c r="F31" s="12">
        <v>1</v>
      </c>
      <c r="G31" s="12">
        <v>25439</v>
      </c>
      <c r="H31" s="12">
        <v>27874</v>
      </c>
      <c r="I31" s="12">
        <v>9596</v>
      </c>
      <c r="J31" s="12">
        <v>10787</v>
      </c>
      <c r="K31" s="12">
        <v>13695</v>
      </c>
      <c r="L31" s="12">
        <v>153</v>
      </c>
      <c r="M31" s="12">
        <v>62105</v>
      </c>
      <c r="N31" s="16">
        <v>260</v>
      </c>
      <c r="O31" s="13">
        <f t="shared" si="0"/>
        <v>226</v>
      </c>
      <c r="P31" s="13">
        <v>14</v>
      </c>
      <c r="Q31" s="13">
        <v>20</v>
      </c>
      <c r="R31" s="13">
        <v>8</v>
      </c>
      <c r="S31" s="13">
        <v>2</v>
      </c>
      <c r="T31" s="13">
        <v>5</v>
      </c>
      <c r="U31" s="13">
        <v>5</v>
      </c>
      <c r="V31" s="13">
        <v>0</v>
      </c>
      <c r="W31" s="13">
        <v>20</v>
      </c>
      <c r="X31" s="13">
        <v>17</v>
      </c>
      <c r="Y31" s="13">
        <v>2</v>
      </c>
      <c r="Z31" s="13">
        <v>1</v>
      </c>
      <c r="AA31" s="13"/>
      <c r="AB31" s="13"/>
      <c r="AC31" s="13">
        <v>1</v>
      </c>
      <c r="AD31" s="13"/>
      <c r="AE31" s="13"/>
    </row>
    <row r="32" spans="1:31" s="15" customFormat="1" x14ac:dyDescent="0.35">
      <c r="A32" s="12">
        <v>29</v>
      </c>
      <c r="B32" s="12">
        <v>14169</v>
      </c>
      <c r="C32" s="12">
        <v>1258</v>
      </c>
      <c r="D32" s="12">
        <v>7431</v>
      </c>
      <c r="E32" s="12">
        <v>15</v>
      </c>
      <c r="F32" s="12">
        <v>3</v>
      </c>
      <c r="G32" s="12">
        <v>22876</v>
      </c>
      <c r="H32" s="12">
        <v>18756</v>
      </c>
      <c r="I32" s="12">
        <v>3209</v>
      </c>
      <c r="J32" s="12">
        <v>13132</v>
      </c>
      <c r="K32" s="12">
        <v>6236</v>
      </c>
      <c r="L32" s="12">
        <v>61</v>
      </c>
      <c r="M32" s="12">
        <v>41394</v>
      </c>
      <c r="N32" s="16">
        <v>322</v>
      </c>
      <c r="O32" s="13">
        <f t="shared" si="0"/>
        <v>275</v>
      </c>
      <c r="P32" s="13">
        <v>7</v>
      </c>
      <c r="Q32" s="13">
        <v>40</v>
      </c>
      <c r="R32" s="13">
        <v>17</v>
      </c>
      <c r="S32" s="13">
        <v>6</v>
      </c>
      <c r="T32" s="13">
        <v>7</v>
      </c>
      <c r="U32" s="13">
        <v>10</v>
      </c>
      <c r="V32" s="13">
        <v>0</v>
      </c>
      <c r="W32" s="13">
        <v>31</v>
      </c>
      <c r="X32" s="13">
        <v>29</v>
      </c>
      <c r="Y32" s="13">
        <v>1</v>
      </c>
      <c r="Z32" s="13">
        <v>1</v>
      </c>
      <c r="AA32" s="13"/>
      <c r="AB32" s="13"/>
      <c r="AC32" s="13">
        <v>1</v>
      </c>
      <c r="AD32" s="13"/>
      <c r="AE32" s="13"/>
    </row>
    <row r="33" spans="1:31" s="15" customFormat="1" x14ac:dyDescent="0.35">
      <c r="A33" s="12">
        <v>30</v>
      </c>
      <c r="B33" s="12">
        <v>15480</v>
      </c>
      <c r="C33" s="12">
        <v>1212</v>
      </c>
      <c r="D33" s="12">
        <v>4013</v>
      </c>
      <c r="E33" s="12">
        <v>15</v>
      </c>
      <c r="F33" s="12">
        <v>1</v>
      </c>
      <c r="G33" s="12">
        <v>20721</v>
      </c>
      <c r="H33" s="12">
        <v>6449</v>
      </c>
      <c r="I33" s="12">
        <v>2433</v>
      </c>
      <c r="J33" s="12">
        <v>12295</v>
      </c>
      <c r="K33" s="12">
        <v>1127</v>
      </c>
      <c r="L33" s="12">
        <v>44</v>
      </c>
      <c r="M33" s="12">
        <v>22348</v>
      </c>
      <c r="N33" s="16">
        <v>418</v>
      </c>
      <c r="O33" s="13">
        <f t="shared" si="0"/>
        <v>332</v>
      </c>
      <c r="P33" s="13">
        <v>23</v>
      </c>
      <c r="Q33" s="13">
        <v>63</v>
      </c>
      <c r="R33" s="13">
        <v>33</v>
      </c>
      <c r="S33" s="13">
        <v>4</v>
      </c>
      <c r="T33" s="13">
        <v>14</v>
      </c>
      <c r="U33" s="13">
        <v>12</v>
      </c>
      <c r="V33" s="13">
        <v>0</v>
      </c>
      <c r="W33" s="13">
        <v>42</v>
      </c>
      <c r="X33" s="13">
        <v>31</v>
      </c>
      <c r="Y33" s="13">
        <v>3</v>
      </c>
      <c r="Z33" s="13">
        <v>7</v>
      </c>
      <c r="AA33" s="13">
        <v>1</v>
      </c>
      <c r="AB33" s="13">
        <v>1</v>
      </c>
      <c r="AC33" s="13">
        <v>1</v>
      </c>
      <c r="AD33" s="13">
        <v>4</v>
      </c>
      <c r="AE33" s="13"/>
    </row>
    <row r="34" spans="1:31" s="15" customFormat="1" x14ac:dyDescent="0.35">
      <c r="A34" s="12">
        <v>31</v>
      </c>
      <c r="B34" s="12">
        <v>15282</v>
      </c>
      <c r="C34" s="12">
        <v>1023</v>
      </c>
      <c r="D34" s="12">
        <v>5331</v>
      </c>
      <c r="E34" s="12">
        <v>12</v>
      </c>
      <c r="F34" s="12">
        <v>3</v>
      </c>
      <c r="G34" s="12">
        <v>21651</v>
      </c>
      <c r="H34" s="12">
        <v>14650</v>
      </c>
      <c r="I34" s="12">
        <v>924</v>
      </c>
      <c r="J34" s="12">
        <v>7599</v>
      </c>
      <c r="K34" s="12">
        <v>579</v>
      </c>
      <c r="L34" s="12">
        <v>24</v>
      </c>
      <c r="M34" s="12">
        <v>23776</v>
      </c>
      <c r="N34" s="16">
        <v>522</v>
      </c>
      <c r="O34" s="13">
        <f t="shared" si="0"/>
        <v>428</v>
      </c>
      <c r="P34" s="13">
        <v>23</v>
      </c>
      <c r="Q34" s="13">
        <v>71</v>
      </c>
      <c r="R34" s="13">
        <v>39</v>
      </c>
      <c r="S34" s="13">
        <v>7</v>
      </c>
      <c r="T34" s="13">
        <v>17</v>
      </c>
      <c r="U34" s="13">
        <v>8</v>
      </c>
      <c r="V34" s="13">
        <v>0</v>
      </c>
      <c r="W34" s="13">
        <v>42</v>
      </c>
      <c r="X34" s="13">
        <v>39</v>
      </c>
      <c r="Y34" s="13">
        <v>1</v>
      </c>
      <c r="Z34" s="13">
        <v>2</v>
      </c>
      <c r="AA34" s="13">
        <v>1</v>
      </c>
      <c r="AB34" s="13"/>
      <c r="AC34" s="13">
        <v>1</v>
      </c>
      <c r="AD34" s="13"/>
      <c r="AE34" s="13"/>
    </row>
    <row r="35" spans="1:31" s="15" customFormat="1" x14ac:dyDescent="0.35">
      <c r="A35" s="12">
        <v>32</v>
      </c>
      <c r="B35" s="12">
        <v>16928</v>
      </c>
      <c r="C35" s="12">
        <v>1713</v>
      </c>
      <c r="D35" s="12">
        <v>2509</v>
      </c>
      <c r="E35" s="12">
        <v>20</v>
      </c>
      <c r="F35" s="12">
        <v>0</v>
      </c>
      <c r="G35" s="12">
        <v>21170</v>
      </c>
      <c r="H35" s="12">
        <v>15616</v>
      </c>
      <c r="I35" s="12">
        <v>1602</v>
      </c>
      <c r="J35" s="12">
        <v>3952</v>
      </c>
      <c r="K35" s="12">
        <v>239</v>
      </c>
      <c r="L35" s="12">
        <v>38</v>
      </c>
      <c r="M35" s="12">
        <v>21447</v>
      </c>
      <c r="N35" s="16">
        <v>701</v>
      </c>
      <c r="O35" s="13">
        <f t="shared" ref="O35:O53" si="1">N35-Q35-P35</f>
        <v>559</v>
      </c>
      <c r="P35" s="13">
        <v>21</v>
      </c>
      <c r="Q35" s="13">
        <v>121</v>
      </c>
      <c r="R35" s="13">
        <v>59</v>
      </c>
      <c r="S35" s="13">
        <v>7</v>
      </c>
      <c r="T35" s="13">
        <v>24</v>
      </c>
      <c r="U35" s="13">
        <v>31</v>
      </c>
      <c r="V35" s="13">
        <v>0</v>
      </c>
      <c r="W35" s="13">
        <v>72</v>
      </c>
      <c r="X35" s="13">
        <v>65</v>
      </c>
      <c r="Y35" s="13">
        <v>1</v>
      </c>
      <c r="Z35" s="13">
        <v>6</v>
      </c>
      <c r="AA35" s="13">
        <v>1</v>
      </c>
      <c r="AB35" s="13"/>
      <c r="AC35" s="13">
        <v>3</v>
      </c>
      <c r="AD35" s="13">
        <v>2</v>
      </c>
      <c r="AE35" s="13"/>
    </row>
    <row r="36" spans="1:31" s="15" customFormat="1" x14ac:dyDescent="0.35">
      <c r="A36" s="12">
        <v>33</v>
      </c>
      <c r="B36" s="12">
        <v>16231</v>
      </c>
      <c r="C36" s="12">
        <v>2087</v>
      </c>
      <c r="D36" s="12">
        <v>2448</v>
      </c>
      <c r="E36" s="12">
        <v>98</v>
      </c>
      <c r="F36" s="12">
        <v>0</v>
      </c>
      <c r="G36" s="12">
        <v>20864</v>
      </c>
      <c r="H36" s="12">
        <v>13828</v>
      </c>
      <c r="I36" s="12">
        <v>1053</v>
      </c>
      <c r="J36" s="12">
        <v>5385</v>
      </c>
      <c r="K36" s="12">
        <v>68</v>
      </c>
      <c r="L36" s="12">
        <v>23</v>
      </c>
      <c r="M36" s="12">
        <v>20357</v>
      </c>
      <c r="N36" s="16">
        <v>923</v>
      </c>
      <c r="O36" s="13">
        <f t="shared" si="1"/>
        <v>732</v>
      </c>
      <c r="P36" s="13">
        <v>40</v>
      </c>
      <c r="Q36" s="13">
        <v>151</v>
      </c>
      <c r="R36" s="16">
        <v>73</v>
      </c>
      <c r="S36" s="16">
        <v>13</v>
      </c>
      <c r="T36" s="16">
        <v>28</v>
      </c>
      <c r="U36" s="16">
        <v>36</v>
      </c>
      <c r="V36" s="16">
        <v>1</v>
      </c>
      <c r="W36" s="13">
        <v>99</v>
      </c>
      <c r="X36" s="13">
        <v>83</v>
      </c>
      <c r="Y36" s="13">
        <v>2</v>
      </c>
      <c r="Z36" s="13">
        <v>14</v>
      </c>
      <c r="AA36" s="13">
        <v>4</v>
      </c>
      <c r="AB36" s="13"/>
      <c r="AC36" s="13">
        <v>5</v>
      </c>
      <c r="AD36" s="13">
        <v>5</v>
      </c>
      <c r="AE36" s="13"/>
    </row>
    <row r="37" spans="1:31" s="15" customFormat="1" x14ac:dyDescent="0.35">
      <c r="A37" s="12">
        <v>34</v>
      </c>
      <c r="B37" s="12">
        <v>16607</v>
      </c>
      <c r="C37" s="12">
        <v>1900</v>
      </c>
      <c r="D37" s="12">
        <v>1999</v>
      </c>
      <c r="E37" s="12">
        <v>22</v>
      </c>
      <c r="F37" s="12">
        <v>0</v>
      </c>
      <c r="G37" s="12">
        <v>20528</v>
      </c>
      <c r="H37" s="12">
        <v>14401</v>
      </c>
      <c r="I37" s="12">
        <v>1096</v>
      </c>
      <c r="J37" s="12">
        <v>2722</v>
      </c>
      <c r="K37" s="12">
        <v>121</v>
      </c>
      <c r="L37" s="12">
        <v>26</v>
      </c>
      <c r="M37" s="12">
        <v>18366</v>
      </c>
      <c r="N37" s="16">
        <v>1274</v>
      </c>
      <c r="O37" s="13">
        <f t="shared" si="1"/>
        <v>1034</v>
      </c>
      <c r="P37" s="13">
        <v>46</v>
      </c>
      <c r="Q37" s="13">
        <v>194</v>
      </c>
      <c r="R37" s="13">
        <v>87</v>
      </c>
      <c r="S37" s="13">
        <v>14</v>
      </c>
      <c r="T37" s="13">
        <v>57</v>
      </c>
      <c r="U37" s="13">
        <v>36</v>
      </c>
      <c r="V37" s="13">
        <v>0</v>
      </c>
      <c r="W37" s="13">
        <v>131</v>
      </c>
      <c r="X37" s="13">
        <v>107</v>
      </c>
      <c r="Y37" s="13">
        <v>7</v>
      </c>
      <c r="Z37" s="13">
        <v>17</v>
      </c>
      <c r="AA37" s="13">
        <v>2</v>
      </c>
      <c r="AB37" s="13">
        <v>1</v>
      </c>
      <c r="AC37" s="13">
        <v>4</v>
      </c>
      <c r="AD37" s="13">
        <v>10</v>
      </c>
      <c r="AE37" s="13"/>
    </row>
    <row r="38" spans="1:31" s="15" customFormat="1" x14ac:dyDescent="0.35">
      <c r="A38" s="12">
        <v>35</v>
      </c>
      <c r="B38" s="12">
        <v>14965</v>
      </c>
      <c r="C38" s="12">
        <v>1493</v>
      </c>
      <c r="D38" s="12">
        <v>1219</v>
      </c>
      <c r="E38" s="12">
        <v>30</v>
      </c>
      <c r="F38" s="12">
        <v>0</v>
      </c>
      <c r="G38" s="12">
        <v>17707</v>
      </c>
      <c r="H38" s="12">
        <v>15347</v>
      </c>
      <c r="I38" s="12">
        <v>1320</v>
      </c>
      <c r="J38" s="12">
        <v>2480</v>
      </c>
      <c r="K38" s="12">
        <v>78</v>
      </c>
      <c r="L38" s="12">
        <v>32</v>
      </c>
      <c r="M38" s="12">
        <v>19257</v>
      </c>
      <c r="N38" s="16">
        <v>2199</v>
      </c>
      <c r="O38" s="13">
        <f t="shared" si="1"/>
        <v>1686</v>
      </c>
      <c r="P38" s="13">
        <v>85</v>
      </c>
      <c r="Q38" s="13">
        <v>428</v>
      </c>
      <c r="R38" s="13">
        <v>184</v>
      </c>
      <c r="S38" s="13">
        <v>33</v>
      </c>
      <c r="T38" s="13">
        <v>127</v>
      </c>
      <c r="U38" s="13">
        <v>84</v>
      </c>
      <c r="V38" s="13">
        <v>0</v>
      </c>
      <c r="W38" s="13">
        <v>185</v>
      </c>
      <c r="X38" s="13">
        <v>155</v>
      </c>
      <c r="Y38" s="13">
        <v>9</v>
      </c>
      <c r="Z38" s="13">
        <v>21</v>
      </c>
      <c r="AA38" s="13">
        <v>4</v>
      </c>
      <c r="AB38" s="13">
        <v>1</v>
      </c>
      <c r="AC38" s="13">
        <v>8</v>
      </c>
      <c r="AD38" s="13">
        <v>8</v>
      </c>
      <c r="AE38" s="13"/>
    </row>
    <row r="39" spans="1:31" s="15" customFormat="1" x14ac:dyDescent="0.35">
      <c r="A39" s="12">
        <v>36</v>
      </c>
      <c r="B39" s="12">
        <v>14697</v>
      </c>
      <c r="C39" s="12">
        <v>1501</v>
      </c>
      <c r="D39" s="12">
        <v>746</v>
      </c>
      <c r="E39" s="12">
        <v>17</v>
      </c>
      <c r="F39" s="12">
        <v>0</v>
      </c>
      <c r="G39" s="12">
        <v>16961</v>
      </c>
      <c r="H39" s="12">
        <v>15423</v>
      </c>
      <c r="I39" s="12">
        <v>1487</v>
      </c>
      <c r="J39" s="12">
        <v>2046</v>
      </c>
      <c r="K39" s="12">
        <v>64</v>
      </c>
      <c r="L39" s="12">
        <v>46</v>
      </c>
      <c r="M39" s="12">
        <v>19066</v>
      </c>
      <c r="N39" s="16">
        <v>2675</v>
      </c>
      <c r="O39" s="13">
        <f t="shared" si="1"/>
        <v>2099</v>
      </c>
      <c r="P39" s="13">
        <v>108</v>
      </c>
      <c r="Q39" s="13">
        <v>468</v>
      </c>
      <c r="R39" s="13">
        <v>211</v>
      </c>
      <c r="S39" s="13">
        <v>50</v>
      </c>
      <c r="T39" s="13">
        <v>98</v>
      </c>
      <c r="U39" s="13">
        <v>109</v>
      </c>
      <c r="V39" s="13">
        <v>0</v>
      </c>
      <c r="W39" s="13">
        <v>251</v>
      </c>
      <c r="X39" s="13">
        <v>212</v>
      </c>
      <c r="Y39" s="13">
        <v>13</v>
      </c>
      <c r="Z39" s="13">
        <v>25</v>
      </c>
      <c r="AA39" s="13">
        <v>10</v>
      </c>
      <c r="AB39" s="13">
        <v>2</v>
      </c>
      <c r="AC39" s="13">
        <v>8</v>
      </c>
      <c r="AD39" s="13">
        <v>5</v>
      </c>
      <c r="AE39" s="13"/>
    </row>
    <row r="40" spans="1:31" s="15" customFormat="1" x14ac:dyDescent="0.35">
      <c r="A40" s="12">
        <v>37</v>
      </c>
      <c r="B40" s="12">
        <v>13577</v>
      </c>
      <c r="C40" s="12">
        <v>1479</v>
      </c>
      <c r="D40" s="12">
        <v>2431</v>
      </c>
      <c r="E40" s="12">
        <v>7</v>
      </c>
      <c r="F40" s="12">
        <v>0</v>
      </c>
      <c r="G40" s="12">
        <v>17494</v>
      </c>
      <c r="H40" s="12">
        <v>16662</v>
      </c>
      <c r="I40" s="12">
        <v>1102</v>
      </c>
      <c r="J40" s="12">
        <v>1238</v>
      </c>
      <c r="K40" s="12">
        <v>23</v>
      </c>
      <c r="L40" s="12">
        <v>40</v>
      </c>
      <c r="M40" s="12">
        <v>19065</v>
      </c>
      <c r="N40" s="16">
        <v>3367</v>
      </c>
      <c r="O40" s="13">
        <f t="shared" si="1"/>
        <v>2613</v>
      </c>
      <c r="P40" s="13">
        <v>131</v>
      </c>
      <c r="Q40" s="13">
        <v>623</v>
      </c>
      <c r="R40" s="13">
        <v>324</v>
      </c>
      <c r="S40" s="13">
        <v>49</v>
      </c>
      <c r="T40" s="13">
        <v>123</v>
      </c>
      <c r="U40" s="13">
        <v>126</v>
      </c>
      <c r="V40" s="13">
        <v>1</v>
      </c>
      <c r="W40" s="13">
        <v>291</v>
      </c>
      <c r="X40" s="13">
        <v>242</v>
      </c>
      <c r="Y40" s="13">
        <v>9</v>
      </c>
      <c r="Z40" s="13">
        <v>40</v>
      </c>
      <c r="AA40" s="13">
        <v>8</v>
      </c>
      <c r="AB40" s="13">
        <v>1</v>
      </c>
      <c r="AC40" s="13">
        <v>13</v>
      </c>
      <c r="AD40" s="13">
        <v>18</v>
      </c>
      <c r="AE40" s="13"/>
    </row>
    <row r="41" spans="1:31" s="15" customFormat="1" x14ac:dyDescent="0.35">
      <c r="A41" s="12">
        <v>38</v>
      </c>
      <c r="B41" s="12">
        <v>13941</v>
      </c>
      <c r="C41" s="12">
        <v>1421</v>
      </c>
      <c r="D41" s="12">
        <v>10660</v>
      </c>
      <c r="E41" s="12">
        <v>15</v>
      </c>
      <c r="F41" s="12">
        <v>0</v>
      </c>
      <c r="G41" s="12">
        <v>26037</v>
      </c>
      <c r="H41" s="12">
        <v>15690</v>
      </c>
      <c r="I41" s="12">
        <v>1724</v>
      </c>
      <c r="J41" s="12">
        <v>747</v>
      </c>
      <c r="K41" s="12">
        <v>19</v>
      </c>
      <c r="L41" s="12">
        <v>49</v>
      </c>
      <c r="M41" s="12">
        <v>18229</v>
      </c>
      <c r="N41" s="16">
        <v>4226</v>
      </c>
      <c r="O41" s="13">
        <f t="shared" si="1"/>
        <v>3254</v>
      </c>
      <c r="P41" s="13">
        <v>138</v>
      </c>
      <c r="Q41" s="13">
        <v>834</v>
      </c>
      <c r="R41" s="13">
        <v>464</v>
      </c>
      <c r="S41" s="13">
        <v>61</v>
      </c>
      <c r="T41" s="13">
        <v>152</v>
      </c>
      <c r="U41" s="13">
        <v>157</v>
      </c>
      <c r="V41" s="13">
        <v>0</v>
      </c>
      <c r="W41" s="13">
        <v>399</v>
      </c>
      <c r="X41" s="13">
        <v>340</v>
      </c>
      <c r="Y41" s="13">
        <v>13</v>
      </c>
      <c r="Z41" s="13">
        <v>44</v>
      </c>
      <c r="AA41" s="13">
        <v>16</v>
      </c>
      <c r="AB41" s="13">
        <v>2</v>
      </c>
      <c r="AC41" s="13">
        <v>12</v>
      </c>
      <c r="AD41" s="13">
        <v>14</v>
      </c>
      <c r="AE41" s="13"/>
    </row>
    <row r="42" spans="1:31" s="15" customFormat="1" x14ac:dyDescent="0.35">
      <c r="A42" s="12">
        <v>39</v>
      </c>
      <c r="B42" s="12">
        <v>13140</v>
      </c>
      <c r="C42" s="12">
        <v>1190</v>
      </c>
      <c r="D42" s="12">
        <v>15729</v>
      </c>
      <c r="E42" s="12">
        <v>4</v>
      </c>
      <c r="F42" s="12">
        <v>0</v>
      </c>
      <c r="G42" s="12">
        <v>30063</v>
      </c>
      <c r="H42" s="12">
        <v>16069</v>
      </c>
      <c r="I42" s="12">
        <v>1935</v>
      </c>
      <c r="J42" s="12">
        <v>2366</v>
      </c>
      <c r="K42" s="12">
        <v>15</v>
      </c>
      <c r="L42" s="12">
        <v>46</v>
      </c>
      <c r="M42" s="12">
        <v>20431</v>
      </c>
      <c r="N42" s="16">
        <v>6855</v>
      </c>
      <c r="O42" s="13">
        <f t="shared" si="1"/>
        <v>5196</v>
      </c>
      <c r="P42" s="13">
        <v>289</v>
      </c>
      <c r="Q42" s="13">
        <v>1370</v>
      </c>
      <c r="R42" s="13">
        <v>726</v>
      </c>
      <c r="S42" s="13">
        <v>107</v>
      </c>
      <c r="T42" s="13">
        <v>248</v>
      </c>
      <c r="U42" s="13">
        <v>288</v>
      </c>
      <c r="V42" s="13">
        <v>0</v>
      </c>
      <c r="W42" s="13">
        <v>593</v>
      </c>
      <c r="X42" s="13">
        <v>482</v>
      </c>
      <c r="Y42" s="13">
        <v>31</v>
      </c>
      <c r="Z42" s="13">
        <v>76</v>
      </c>
      <c r="AA42" s="13">
        <v>26</v>
      </c>
      <c r="AB42" s="13">
        <v>6</v>
      </c>
      <c r="AC42" s="13">
        <v>17</v>
      </c>
      <c r="AD42" s="13">
        <v>27</v>
      </c>
      <c r="AE42" s="13"/>
    </row>
    <row r="43" spans="1:31" s="15" customFormat="1" x14ac:dyDescent="0.35">
      <c r="A43" s="12">
        <v>40</v>
      </c>
      <c r="B43" s="12">
        <v>18192</v>
      </c>
      <c r="C43" s="12">
        <v>1547</v>
      </c>
      <c r="D43" s="12">
        <v>16859</v>
      </c>
      <c r="E43" s="12">
        <v>8</v>
      </c>
      <c r="F43" s="12">
        <v>0</v>
      </c>
      <c r="G43" s="12">
        <v>36606</v>
      </c>
      <c r="H43" s="12">
        <v>15139</v>
      </c>
      <c r="I43" s="12">
        <v>1744</v>
      </c>
      <c r="J43" s="12">
        <v>10114</v>
      </c>
      <c r="K43" s="12">
        <v>36</v>
      </c>
      <c r="L43" s="12">
        <v>65</v>
      </c>
      <c r="M43" s="12">
        <v>27098</v>
      </c>
      <c r="N43" s="16">
        <v>9635</v>
      </c>
      <c r="O43" s="13">
        <f t="shared" si="1"/>
        <v>7125</v>
      </c>
      <c r="P43" s="13">
        <v>434</v>
      </c>
      <c r="Q43" s="13">
        <v>2076</v>
      </c>
      <c r="R43" s="13">
        <v>1147</v>
      </c>
      <c r="S43" s="13">
        <v>199</v>
      </c>
      <c r="T43" s="13">
        <v>336</v>
      </c>
      <c r="U43" s="13">
        <v>390</v>
      </c>
      <c r="V43" s="13">
        <v>4</v>
      </c>
      <c r="W43" s="13">
        <v>771</v>
      </c>
      <c r="X43" s="13">
        <v>635</v>
      </c>
      <c r="Y43" s="13">
        <v>34</v>
      </c>
      <c r="Z43" s="13">
        <v>98</v>
      </c>
      <c r="AA43" s="13">
        <v>28</v>
      </c>
      <c r="AB43" s="13">
        <v>9</v>
      </c>
      <c r="AC43" s="13">
        <v>28</v>
      </c>
      <c r="AD43" s="13">
        <v>33</v>
      </c>
      <c r="AE43" s="13"/>
    </row>
    <row r="44" spans="1:31" s="15" customFormat="1" x14ac:dyDescent="0.35">
      <c r="A44" s="12">
        <v>41</v>
      </c>
      <c r="B44" s="12">
        <v>39254</v>
      </c>
      <c r="C44" s="12">
        <v>2326</v>
      </c>
      <c r="D44" s="12">
        <v>27292</v>
      </c>
      <c r="E44" s="12">
        <v>8</v>
      </c>
      <c r="F44" s="12">
        <v>0</v>
      </c>
      <c r="G44" s="12">
        <v>68880</v>
      </c>
      <c r="H44" s="12">
        <v>14464</v>
      </c>
      <c r="I44" s="12">
        <v>1509</v>
      </c>
      <c r="J44" s="12">
        <v>15494</v>
      </c>
      <c r="K44" s="12">
        <v>64</v>
      </c>
      <c r="L44" s="12">
        <v>58</v>
      </c>
      <c r="M44" s="12">
        <v>31589</v>
      </c>
      <c r="N44" s="16">
        <v>14340</v>
      </c>
      <c r="O44" s="13">
        <f t="shared" si="1"/>
        <v>10656</v>
      </c>
      <c r="P44" s="13">
        <v>753</v>
      </c>
      <c r="Q44" s="13">
        <v>2931</v>
      </c>
      <c r="R44" s="13">
        <v>1628</v>
      </c>
      <c r="S44" s="13">
        <v>269</v>
      </c>
      <c r="T44" s="13">
        <v>449</v>
      </c>
      <c r="U44" s="13">
        <v>585</v>
      </c>
      <c r="V44" s="13">
        <v>0</v>
      </c>
      <c r="W44" s="13">
        <v>745</v>
      </c>
      <c r="X44" s="13">
        <v>571</v>
      </c>
      <c r="Y44" s="13">
        <v>55</v>
      </c>
      <c r="Z44" s="13">
        <v>112</v>
      </c>
      <c r="AA44" s="13">
        <v>32</v>
      </c>
      <c r="AB44" s="13">
        <v>8</v>
      </c>
      <c r="AC44" s="13">
        <v>27</v>
      </c>
      <c r="AD44" s="13">
        <v>45</v>
      </c>
      <c r="AE44" s="13"/>
    </row>
    <row r="45" spans="1:31" s="15" customFormat="1" x14ac:dyDescent="0.35">
      <c r="A45" s="12">
        <v>42</v>
      </c>
      <c r="B45" s="12">
        <v>39959</v>
      </c>
      <c r="C45" s="12">
        <v>7477</v>
      </c>
      <c r="D45" s="12">
        <v>25107</v>
      </c>
      <c r="E45" s="12">
        <v>7</v>
      </c>
      <c r="F45" s="12">
        <v>0</v>
      </c>
      <c r="G45" s="12">
        <v>72550</v>
      </c>
      <c r="H45" s="12">
        <v>14495</v>
      </c>
      <c r="I45" s="12">
        <v>1533</v>
      </c>
      <c r="J45" s="12">
        <v>16256</v>
      </c>
      <c r="K45" s="12">
        <v>9</v>
      </c>
      <c r="L45" s="12">
        <v>62</v>
      </c>
      <c r="M45" s="12">
        <v>32355</v>
      </c>
      <c r="N45" s="16">
        <v>16957</v>
      </c>
      <c r="O45" s="13">
        <f t="shared" si="1"/>
        <v>11570</v>
      </c>
      <c r="P45" s="13">
        <v>1386</v>
      </c>
      <c r="Q45" s="13">
        <v>4001</v>
      </c>
      <c r="R45" s="13">
        <v>2137</v>
      </c>
      <c r="S45" s="13">
        <v>375</v>
      </c>
      <c r="T45" s="13">
        <v>548</v>
      </c>
      <c r="U45" s="13">
        <v>936</v>
      </c>
      <c r="V45" s="13">
        <v>5</v>
      </c>
      <c r="W45" s="13">
        <v>1171</v>
      </c>
      <c r="X45" s="13">
        <v>883</v>
      </c>
      <c r="Y45" s="13">
        <v>97</v>
      </c>
      <c r="Z45" s="13">
        <v>180</v>
      </c>
      <c r="AA45" s="13">
        <v>58</v>
      </c>
      <c r="AB45" s="13">
        <v>12</v>
      </c>
      <c r="AC45" s="13">
        <v>47</v>
      </c>
      <c r="AD45" s="13">
        <v>63</v>
      </c>
      <c r="AE45" s="13"/>
    </row>
    <row r="46" spans="1:31" s="15" customFormat="1" x14ac:dyDescent="0.35">
      <c r="A46" s="12">
        <v>43</v>
      </c>
      <c r="B46" s="12">
        <v>18733</v>
      </c>
      <c r="C46" s="12">
        <v>19382</v>
      </c>
      <c r="D46" s="12">
        <v>20545</v>
      </c>
      <c r="E46" s="12">
        <v>3</v>
      </c>
      <c r="F46" s="12">
        <v>0</v>
      </c>
      <c r="G46" s="12">
        <v>58663</v>
      </c>
      <c r="H46" s="12">
        <v>16791</v>
      </c>
      <c r="I46" s="12">
        <v>1503</v>
      </c>
      <c r="J46" s="12">
        <v>27393</v>
      </c>
      <c r="K46" s="12">
        <v>18</v>
      </c>
      <c r="L46" s="12">
        <v>72</v>
      </c>
      <c r="M46" s="12">
        <v>45777</v>
      </c>
      <c r="N46" s="16">
        <v>16566</v>
      </c>
      <c r="O46" s="13">
        <f t="shared" si="1"/>
        <v>10211</v>
      </c>
      <c r="P46" s="13">
        <v>1849</v>
      </c>
      <c r="Q46" s="13">
        <v>4506</v>
      </c>
      <c r="R46" s="13">
        <f>2331-4</f>
        <v>2327</v>
      </c>
      <c r="S46" s="13">
        <v>397</v>
      </c>
      <c r="T46" s="13">
        <f>635-3</f>
        <v>632</v>
      </c>
      <c r="U46" s="13">
        <f>1143-3</f>
        <v>1140</v>
      </c>
      <c r="V46" s="13">
        <v>10</v>
      </c>
      <c r="W46" s="13">
        <v>1080</v>
      </c>
      <c r="X46" s="13">
        <v>749</v>
      </c>
      <c r="Y46" s="13">
        <v>125</v>
      </c>
      <c r="Z46" s="13">
        <v>194</v>
      </c>
      <c r="AA46" s="13">
        <v>62</v>
      </c>
      <c r="AB46" s="13">
        <v>17</v>
      </c>
      <c r="AC46" s="13">
        <v>55</v>
      </c>
      <c r="AD46" s="13">
        <v>58</v>
      </c>
      <c r="AE46" s="13">
        <v>2</v>
      </c>
    </row>
    <row r="47" spans="1:31" s="15" customFormat="1" x14ac:dyDescent="0.35">
      <c r="A47" s="12">
        <v>44</v>
      </c>
      <c r="B47" s="12">
        <v>11237</v>
      </c>
      <c r="C47" s="12">
        <v>16225</v>
      </c>
      <c r="D47" s="12">
        <v>14241</v>
      </c>
      <c r="E47" s="12">
        <v>6</v>
      </c>
      <c r="F47" s="12">
        <v>0</v>
      </c>
      <c r="G47" s="12">
        <v>41709</v>
      </c>
      <c r="H47" s="12">
        <v>15549</v>
      </c>
      <c r="I47" s="12">
        <v>2017</v>
      </c>
      <c r="J47" s="12">
        <v>25687</v>
      </c>
      <c r="K47" s="12">
        <v>10</v>
      </c>
      <c r="L47" s="12">
        <v>89</v>
      </c>
      <c r="M47" s="12">
        <v>43352</v>
      </c>
      <c r="N47" s="16">
        <v>12685</v>
      </c>
      <c r="O47" s="13">
        <f t="shared" si="1"/>
        <v>7158</v>
      </c>
      <c r="P47" s="13">
        <v>1589</v>
      </c>
      <c r="Q47" s="13">
        <v>3938</v>
      </c>
      <c r="R47" s="13">
        <f>1963-13</f>
        <v>1950</v>
      </c>
      <c r="S47" s="13">
        <f>361-7</f>
        <v>354</v>
      </c>
      <c r="T47" s="13">
        <f>549-12</f>
        <v>537</v>
      </c>
      <c r="U47" s="13">
        <f>1067-9</f>
        <v>1058</v>
      </c>
      <c r="V47" s="13">
        <v>40</v>
      </c>
      <c r="W47" s="13">
        <v>841</v>
      </c>
      <c r="X47" s="13">
        <v>545</v>
      </c>
      <c r="Y47" s="13">
        <v>102</v>
      </c>
      <c r="Z47" s="13">
        <v>190</v>
      </c>
      <c r="AA47" s="13">
        <v>51</v>
      </c>
      <c r="AB47" s="13">
        <v>12</v>
      </c>
      <c r="AC47" s="13">
        <v>56</v>
      </c>
      <c r="AD47" s="13">
        <v>69</v>
      </c>
      <c r="AE47" s="13">
        <v>2</v>
      </c>
    </row>
    <row r="48" spans="1:31" s="15" customFormat="1" x14ac:dyDescent="0.35">
      <c r="A48" s="12">
        <v>45</v>
      </c>
      <c r="B48" s="12">
        <v>9148</v>
      </c>
      <c r="C48" s="12">
        <v>12339</v>
      </c>
      <c r="D48" s="12">
        <v>11134</v>
      </c>
      <c r="E48" s="12">
        <v>5</v>
      </c>
      <c r="F48" s="12">
        <v>0</v>
      </c>
      <c r="G48" s="12">
        <v>32626</v>
      </c>
      <c r="H48" s="12">
        <v>15954</v>
      </c>
      <c r="I48" s="12">
        <v>2842</v>
      </c>
      <c r="J48" s="12">
        <v>20907</v>
      </c>
      <c r="K48" s="12">
        <v>16</v>
      </c>
      <c r="L48" s="12">
        <v>97</v>
      </c>
      <c r="M48" s="12">
        <v>39816</v>
      </c>
      <c r="N48" s="16">
        <v>8516</v>
      </c>
      <c r="O48" s="13">
        <f t="shared" si="1"/>
        <v>4874</v>
      </c>
      <c r="P48" s="13">
        <v>869</v>
      </c>
      <c r="Q48" s="13">
        <v>2773</v>
      </c>
      <c r="R48" s="13">
        <f>1309-4</f>
        <v>1305</v>
      </c>
      <c r="S48" s="13">
        <f>241-1</f>
        <v>240</v>
      </c>
      <c r="T48" s="13">
        <f>402-5</f>
        <v>397</v>
      </c>
      <c r="U48" s="13">
        <f>822-6</f>
        <v>816</v>
      </c>
      <c r="V48" s="13">
        <v>15</v>
      </c>
      <c r="W48" s="13">
        <v>359</v>
      </c>
      <c r="X48" s="13">
        <v>210</v>
      </c>
      <c r="Y48" s="13">
        <v>53</v>
      </c>
      <c r="Z48" s="13">
        <v>95</v>
      </c>
      <c r="AA48" s="13">
        <v>18</v>
      </c>
      <c r="AB48" s="13">
        <v>5</v>
      </c>
      <c r="AC48" s="13">
        <v>43</v>
      </c>
      <c r="AD48" s="13">
        <v>28</v>
      </c>
      <c r="AE48" s="13">
        <v>1</v>
      </c>
    </row>
    <row r="49" spans="1:31" s="15" customFormat="1" x14ac:dyDescent="0.35">
      <c r="A49" s="12">
        <v>46</v>
      </c>
      <c r="B49" s="12">
        <v>6313</v>
      </c>
      <c r="C49" s="12">
        <v>6216</v>
      </c>
      <c r="D49" s="12">
        <v>7157</v>
      </c>
      <c r="E49" s="12">
        <v>1</v>
      </c>
      <c r="F49" s="12">
        <v>0</v>
      </c>
      <c r="G49" s="12">
        <v>19687</v>
      </c>
      <c r="H49" s="12">
        <v>31898</v>
      </c>
      <c r="I49" s="12">
        <v>2734</v>
      </c>
      <c r="J49" s="12">
        <v>14451</v>
      </c>
      <c r="K49" s="12">
        <v>5</v>
      </c>
      <c r="L49" s="12">
        <v>144</v>
      </c>
      <c r="M49" s="12">
        <v>49232</v>
      </c>
      <c r="N49" s="16">
        <v>5776</v>
      </c>
      <c r="O49" s="13">
        <f t="shared" si="1"/>
        <v>3188</v>
      </c>
      <c r="P49" s="13">
        <v>486</v>
      </c>
      <c r="Q49" s="13">
        <v>2102</v>
      </c>
      <c r="R49" s="13">
        <f>1042-8</f>
        <v>1034</v>
      </c>
      <c r="S49" s="13">
        <f>177-1</f>
        <v>176</v>
      </c>
      <c r="T49" s="13">
        <f>248-9</f>
        <v>239</v>
      </c>
      <c r="U49" s="13">
        <f>636-7</f>
        <v>629</v>
      </c>
      <c r="V49" s="13">
        <v>22</v>
      </c>
      <c r="W49" s="13">
        <v>157</v>
      </c>
      <c r="X49" s="13">
        <v>90</v>
      </c>
      <c r="Y49" s="13">
        <v>25</v>
      </c>
      <c r="Z49" s="13">
        <v>42</v>
      </c>
      <c r="AA49" s="13">
        <v>8</v>
      </c>
      <c r="AB49" s="13">
        <v>7</v>
      </c>
      <c r="AC49" s="13">
        <v>15</v>
      </c>
      <c r="AD49" s="13">
        <v>11</v>
      </c>
      <c r="AE49" s="13">
        <v>1</v>
      </c>
    </row>
    <row r="50" spans="1:31" s="15" customFormat="1" x14ac:dyDescent="0.35">
      <c r="A50" s="12">
        <v>47</v>
      </c>
      <c r="B50" s="12">
        <v>6190</v>
      </c>
      <c r="C50" s="12">
        <v>5053</v>
      </c>
      <c r="D50" s="12">
        <v>6043</v>
      </c>
      <c r="E50" s="12"/>
      <c r="F50" s="12">
        <v>0</v>
      </c>
      <c r="G50" s="12">
        <v>17286</v>
      </c>
      <c r="H50" s="12">
        <v>36800</v>
      </c>
      <c r="I50" s="12">
        <v>3089</v>
      </c>
      <c r="J50" s="12">
        <v>11103</v>
      </c>
      <c r="K50" s="12">
        <v>28</v>
      </c>
      <c r="L50" s="12">
        <v>139</v>
      </c>
      <c r="M50" s="12">
        <v>51159</v>
      </c>
      <c r="N50" s="16">
        <v>6297</v>
      </c>
      <c r="O50" s="13">
        <f t="shared" si="1"/>
        <v>3363</v>
      </c>
      <c r="P50" s="13">
        <v>422</v>
      </c>
      <c r="Q50" s="13">
        <v>2512</v>
      </c>
      <c r="R50" s="13">
        <f>1268-6</f>
        <v>1262</v>
      </c>
      <c r="S50" s="13">
        <f>190-2</f>
        <v>188</v>
      </c>
      <c r="T50" s="13">
        <f>315-5</f>
        <v>310</v>
      </c>
      <c r="U50" s="13">
        <f>740-9</f>
        <v>731</v>
      </c>
      <c r="V50" s="13">
        <v>21</v>
      </c>
      <c r="W50" s="13">
        <v>37</v>
      </c>
      <c r="X50" s="13">
        <v>21</v>
      </c>
      <c r="Y50" s="13">
        <v>1</v>
      </c>
      <c r="Z50" s="13">
        <v>15</v>
      </c>
      <c r="AA50" s="13">
        <v>3</v>
      </c>
      <c r="AB50" s="13">
        <v>1</v>
      </c>
      <c r="AC50" s="13">
        <v>6</v>
      </c>
      <c r="AD50" s="13">
        <v>4</v>
      </c>
      <c r="AE50" s="13">
        <v>1</v>
      </c>
    </row>
    <row r="51" spans="1:31" s="15" customFormat="1" x14ac:dyDescent="0.35">
      <c r="A51" s="12">
        <v>48</v>
      </c>
      <c r="B51" s="12">
        <v>4610</v>
      </c>
      <c r="C51" s="12">
        <v>3423</v>
      </c>
      <c r="D51" s="12">
        <v>3998</v>
      </c>
      <c r="E51" s="12"/>
      <c r="F51" s="12">
        <v>0</v>
      </c>
      <c r="G51" s="12">
        <v>12031</v>
      </c>
      <c r="H51" s="12">
        <v>16073</v>
      </c>
      <c r="I51" s="12">
        <v>5341</v>
      </c>
      <c r="J51" s="12">
        <v>7440</v>
      </c>
      <c r="K51" s="12">
        <v>3</v>
      </c>
      <c r="L51" s="12">
        <v>116</v>
      </c>
      <c r="M51" s="12">
        <v>28973</v>
      </c>
      <c r="N51" s="16">
        <v>4916</v>
      </c>
      <c r="O51" s="13">
        <f t="shared" si="1"/>
        <v>2580</v>
      </c>
      <c r="P51" s="13">
        <v>214</v>
      </c>
      <c r="Q51" s="13">
        <v>2122</v>
      </c>
      <c r="R51" s="13">
        <f>1145-12</f>
        <v>1133</v>
      </c>
      <c r="S51" s="13">
        <f>164-4</f>
        <v>160</v>
      </c>
      <c r="T51" s="13">
        <f>234-14</f>
        <v>220</v>
      </c>
      <c r="U51" s="13">
        <f>583-19</f>
        <v>564</v>
      </c>
      <c r="V51" s="13">
        <v>49</v>
      </c>
      <c r="W51" s="13">
        <v>4</v>
      </c>
      <c r="X51" s="13">
        <v>2</v>
      </c>
      <c r="Y51" s="13">
        <v>1</v>
      </c>
      <c r="Z51" s="13">
        <v>1</v>
      </c>
      <c r="AA51" s="13"/>
      <c r="AB51" s="13"/>
      <c r="AC51" s="13">
        <v>1</v>
      </c>
      <c r="AD51" s="13"/>
      <c r="AE51" s="13"/>
    </row>
    <row r="52" spans="1:31" s="15" customFormat="1" x14ac:dyDescent="0.35">
      <c r="A52" s="12">
        <v>49</v>
      </c>
      <c r="B52" s="12">
        <v>3844</v>
      </c>
      <c r="C52" s="12">
        <v>2765</v>
      </c>
      <c r="D52" s="12">
        <v>2885</v>
      </c>
      <c r="E52" s="12"/>
      <c r="F52" s="12">
        <v>0</v>
      </c>
      <c r="G52" s="12">
        <v>9494</v>
      </c>
      <c r="H52" s="12">
        <v>12866</v>
      </c>
      <c r="I52" s="12">
        <v>17943</v>
      </c>
      <c r="J52" s="12">
        <v>6158</v>
      </c>
      <c r="K52" s="12">
        <v>24</v>
      </c>
      <c r="L52" s="12">
        <v>133</v>
      </c>
      <c r="M52" s="12">
        <v>37124</v>
      </c>
      <c r="N52" s="16">
        <v>4615</v>
      </c>
      <c r="O52" s="13">
        <f t="shared" si="1"/>
        <v>2433</v>
      </c>
      <c r="P52" s="13">
        <v>137</v>
      </c>
      <c r="Q52" s="13">
        <v>2045</v>
      </c>
      <c r="R52" s="13">
        <f>1061-13</f>
        <v>1048</v>
      </c>
      <c r="S52" s="13">
        <f>180-1</f>
        <v>179</v>
      </c>
      <c r="T52" s="13">
        <f>177-10</f>
        <v>167</v>
      </c>
      <c r="U52" s="13">
        <f>628-18</f>
        <v>610</v>
      </c>
      <c r="V52" s="13">
        <v>40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s="15" customFormat="1" x14ac:dyDescent="0.35">
      <c r="A53" s="12">
        <v>50</v>
      </c>
      <c r="B53" s="12">
        <v>2212</v>
      </c>
      <c r="C53" s="12">
        <v>1531</v>
      </c>
      <c r="D53" s="12">
        <v>1572</v>
      </c>
      <c r="E53" s="12"/>
      <c r="F53" s="12">
        <v>0</v>
      </c>
      <c r="G53" s="12">
        <v>5315</v>
      </c>
      <c r="H53" s="12">
        <v>8438</v>
      </c>
      <c r="I53" s="12">
        <v>14799</v>
      </c>
      <c r="J53" s="12">
        <v>4127</v>
      </c>
      <c r="K53" s="12">
        <v>7</v>
      </c>
      <c r="L53" s="12">
        <v>122</v>
      </c>
      <c r="M53" s="12">
        <v>27493</v>
      </c>
      <c r="N53" s="16">
        <v>5195</v>
      </c>
      <c r="O53" s="13">
        <f t="shared" si="1"/>
        <v>2694</v>
      </c>
      <c r="P53" s="13">
        <v>172</v>
      </c>
      <c r="Q53" s="13">
        <v>2329</v>
      </c>
      <c r="R53" s="13">
        <f>1215-19</f>
        <v>1196</v>
      </c>
      <c r="S53" s="13">
        <f>184-4</f>
        <v>180</v>
      </c>
      <c r="T53" s="13">
        <f>193-12</f>
        <v>181</v>
      </c>
      <c r="U53" s="13">
        <f>737-39</f>
        <v>698</v>
      </c>
      <c r="V53" s="13">
        <v>72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s="15" customFormat="1" x14ac:dyDescent="0.35">
      <c r="A54" s="12">
        <v>51</v>
      </c>
      <c r="B54" s="12"/>
      <c r="C54" s="12"/>
      <c r="D54" s="12"/>
      <c r="E54" s="12"/>
      <c r="F54" s="12"/>
      <c r="G54" s="12"/>
      <c r="H54" s="12">
        <v>6361</v>
      </c>
      <c r="I54" s="12">
        <v>10849</v>
      </c>
      <c r="J54" s="12">
        <v>2910</v>
      </c>
      <c r="K54" s="12">
        <v>2</v>
      </c>
      <c r="L54" s="12">
        <v>95</v>
      </c>
      <c r="M54" s="12">
        <v>20217</v>
      </c>
      <c r="N54" s="12"/>
      <c r="O54" s="12"/>
      <c r="P54" s="12"/>
      <c r="Q54" s="13"/>
      <c r="R54" s="13"/>
      <c r="S54" s="13"/>
      <c r="T54" s="13"/>
      <c r="U54" s="13"/>
      <c r="V54" s="13">
        <v>0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s="15" customFormat="1" x14ac:dyDescent="0.35">
      <c r="A55" s="12">
        <v>52</v>
      </c>
      <c r="B55" s="12"/>
      <c r="C55" s="12"/>
      <c r="D55" s="12"/>
      <c r="E55" s="12"/>
      <c r="F55" s="12"/>
      <c r="G55" s="12"/>
      <c r="H55" s="12">
        <v>3611</v>
      </c>
      <c r="I55" s="12">
        <v>4957</v>
      </c>
      <c r="J55" s="12">
        <v>1682</v>
      </c>
      <c r="K55" s="12"/>
      <c r="L55" s="12">
        <v>55</v>
      </c>
      <c r="M55" s="12">
        <v>10305</v>
      </c>
      <c r="N55" s="12"/>
      <c r="O55" s="12"/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</sheetData>
  <mergeCells count="1">
    <mergeCell ref="W1:A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E001-A37A-47DC-B0D9-DA92C90A3675}">
  <sheetPr>
    <tabColor theme="5"/>
  </sheetPr>
  <dimension ref="A1:G31"/>
  <sheetViews>
    <sheetView workbookViewId="0">
      <selection activeCell="F4" sqref="F4"/>
    </sheetView>
  </sheetViews>
  <sheetFormatPr defaultRowHeight="14" x14ac:dyDescent="0.3"/>
  <cols>
    <col min="1" max="1" width="20.453125" style="1" customWidth="1"/>
    <col min="2" max="2" width="11.453125" style="1" customWidth="1"/>
    <col min="3" max="4" width="8.7265625" style="1"/>
    <col min="5" max="5" width="11.1796875" style="1" customWidth="1"/>
    <col min="6" max="6" width="12" style="1" customWidth="1"/>
    <col min="7" max="16384" width="8.7265625" style="1"/>
  </cols>
  <sheetData>
    <row r="1" spans="1:7" x14ac:dyDescent="0.3">
      <c r="A1" s="20" t="s">
        <v>32</v>
      </c>
    </row>
    <row r="2" spans="1:7" ht="60.75" customHeight="1" x14ac:dyDescent="0.3">
      <c r="A2" s="21" t="s">
        <v>61</v>
      </c>
      <c r="B2" s="21"/>
      <c r="C2" s="21"/>
      <c r="D2" s="21"/>
      <c r="E2" s="21"/>
      <c r="F2" s="21"/>
      <c r="G2" s="21"/>
    </row>
    <row r="4" spans="1:7" ht="56" x14ac:dyDescent="0.3">
      <c r="A4" s="18" t="s">
        <v>33</v>
      </c>
      <c r="B4" s="18" t="s">
        <v>34</v>
      </c>
      <c r="C4" s="18" t="s">
        <v>35</v>
      </c>
      <c r="D4" s="18" t="s">
        <v>36</v>
      </c>
      <c r="E4" s="18" t="s">
        <v>37</v>
      </c>
      <c r="F4" s="18" t="s">
        <v>60</v>
      </c>
      <c r="G4" s="2" t="s">
        <v>38</v>
      </c>
    </row>
    <row r="5" spans="1:7" x14ac:dyDescent="0.3">
      <c r="A5" s="19" t="s">
        <v>39</v>
      </c>
      <c r="B5" s="19">
        <v>43</v>
      </c>
      <c r="C5" s="19"/>
      <c r="D5" s="19">
        <v>108</v>
      </c>
      <c r="E5" s="19">
        <v>8</v>
      </c>
      <c r="F5" s="19">
        <v>1</v>
      </c>
      <c r="G5" s="19">
        <v>160</v>
      </c>
    </row>
    <row r="6" spans="1:7" x14ac:dyDescent="0.3">
      <c r="A6" s="19" t="s">
        <v>40</v>
      </c>
      <c r="B6" s="19">
        <v>45</v>
      </c>
      <c r="C6" s="19">
        <v>5</v>
      </c>
      <c r="D6" s="19">
        <v>54</v>
      </c>
      <c r="E6" s="19">
        <v>8</v>
      </c>
      <c r="F6" s="19"/>
      <c r="G6" s="19">
        <v>112</v>
      </c>
    </row>
    <row r="7" spans="1:7" x14ac:dyDescent="0.3">
      <c r="A7" s="19" t="s">
        <v>41</v>
      </c>
      <c r="B7" s="19">
        <v>36</v>
      </c>
      <c r="C7" s="19">
        <v>3</v>
      </c>
      <c r="D7" s="19">
        <v>61</v>
      </c>
      <c r="E7" s="19">
        <v>26</v>
      </c>
      <c r="F7" s="19"/>
      <c r="G7" s="19">
        <v>126</v>
      </c>
    </row>
    <row r="8" spans="1:7" x14ac:dyDescent="0.3">
      <c r="A8" s="19" t="s">
        <v>42</v>
      </c>
      <c r="B8" s="19">
        <v>57</v>
      </c>
      <c r="C8" s="19">
        <v>11</v>
      </c>
      <c r="D8" s="19">
        <v>79</v>
      </c>
      <c r="E8" s="19">
        <v>103</v>
      </c>
      <c r="F8" s="19"/>
      <c r="G8" s="19">
        <v>250</v>
      </c>
    </row>
    <row r="9" spans="1:7" x14ac:dyDescent="0.3">
      <c r="A9" s="19" t="s">
        <v>43</v>
      </c>
      <c r="B9" s="19">
        <v>87</v>
      </c>
      <c r="C9" s="19">
        <v>32</v>
      </c>
      <c r="D9" s="19">
        <v>45</v>
      </c>
      <c r="E9" s="19">
        <v>160</v>
      </c>
      <c r="F9" s="19">
        <v>1</v>
      </c>
      <c r="G9" s="19">
        <v>325</v>
      </c>
    </row>
    <row r="10" spans="1:7" x14ac:dyDescent="0.3">
      <c r="A10" s="19" t="s">
        <v>44</v>
      </c>
      <c r="B10" s="19">
        <v>23</v>
      </c>
      <c r="C10" s="19">
        <v>29</v>
      </c>
      <c r="D10" s="19">
        <v>10</v>
      </c>
      <c r="E10" s="19">
        <v>94</v>
      </c>
      <c r="F10" s="19">
        <v>2</v>
      </c>
      <c r="G10" s="19">
        <v>158</v>
      </c>
    </row>
    <row r="11" spans="1:7" x14ac:dyDescent="0.3">
      <c r="A11" s="19" t="s">
        <v>45</v>
      </c>
      <c r="B11" s="19">
        <v>17</v>
      </c>
      <c r="C11" s="19">
        <v>5</v>
      </c>
      <c r="D11" s="19"/>
      <c r="E11" s="19">
        <v>7</v>
      </c>
      <c r="F11" s="19">
        <v>2</v>
      </c>
      <c r="G11" s="19">
        <v>31</v>
      </c>
    </row>
    <row r="12" spans="1:7" x14ac:dyDescent="0.3">
      <c r="A12" s="19" t="s">
        <v>46</v>
      </c>
      <c r="B12" s="19">
        <v>12</v>
      </c>
      <c r="C12" s="19"/>
      <c r="D12" s="19"/>
      <c r="E12" s="19"/>
      <c r="F12" s="19"/>
      <c r="G12" s="19">
        <v>12</v>
      </c>
    </row>
    <row r="13" spans="1:7" x14ac:dyDescent="0.3">
      <c r="A13" s="19" t="s">
        <v>47</v>
      </c>
      <c r="B13" s="19">
        <v>15</v>
      </c>
      <c r="C13" s="19"/>
      <c r="D13" s="19"/>
      <c r="E13" s="19"/>
      <c r="F13" s="19">
        <v>1</v>
      </c>
      <c r="G13" s="19">
        <v>16</v>
      </c>
    </row>
    <row r="14" spans="1:7" x14ac:dyDescent="0.3">
      <c r="A14" s="19" t="s">
        <v>48</v>
      </c>
      <c r="B14" s="19">
        <v>1</v>
      </c>
      <c r="C14" s="19"/>
      <c r="D14" s="19"/>
      <c r="E14" s="19"/>
      <c r="F14" s="19"/>
      <c r="G14" s="19">
        <v>1</v>
      </c>
    </row>
    <row r="15" spans="1:7" x14ac:dyDescent="0.3">
      <c r="A15" s="19" t="s">
        <v>38</v>
      </c>
      <c r="B15" s="19">
        <v>336</v>
      </c>
      <c r="C15" s="19">
        <v>85</v>
      </c>
      <c r="D15" s="19">
        <v>357</v>
      </c>
      <c r="E15" s="19">
        <v>406</v>
      </c>
      <c r="F15" s="19">
        <v>7</v>
      </c>
      <c r="G15" s="19">
        <v>1191</v>
      </c>
    </row>
    <row r="18" spans="1:7" x14ac:dyDescent="0.3">
      <c r="A18" s="20" t="s">
        <v>49</v>
      </c>
    </row>
    <row r="19" spans="1:7" ht="69" customHeight="1" x14ac:dyDescent="0.3">
      <c r="A19" s="21" t="s">
        <v>62</v>
      </c>
      <c r="B19" s="21"/>
      <c r="C19" s="21"/>
      <c r="D19" s="21"/>
      <c r="E19" s="21"/>
      <c r="F19" s="21"/>
      <c r="G19" s="21"/>
    </row>
    <row r="21" spans="1:7" s="17" customFormat="1" ht="28" x14ac:dyDescent="0.3">
      <c r="A21" s="18" t="s">
        <v>50</v>
      </c>
      <c r="B21" s="18" t="s">
        <v>34</v>
      </c>
      <c r="C21" s="18" t="s">
        <v>35</v>
      </c>
      <c r="D21" s="18" t="s">
        <v>36</v>
      </c>
      <c r="E21" s="18" t="s">
        <v>37</v>
      </c>
      <c r="F21" s="18" t="s">
        <v>60</v>
      </c>
      <c r="G21" s="18" t="s">
        <v>38</v>
      </c>
    </row>
    <row r="22" spans="1:7" x14ac:dyDescent="0.3">
      <c r="A22" s="2" t="s">
        <v>51</v>
      </c>
      <c r="B22" s="2">
        <v>2</v>
      </c>
      <c r="C22" s="2"/>
      <c r="D22" s="2"/>
      <c r="E22" s="2"/>
      <c r="F22" s="2"/>
      <c r="G22" s="2">
        <v>2</v>
      </c>
    </row>
    <row r="23" spans="1:7" x14ac:dyDescent="0.3">
      <c r="A23" s="2" t="s">
        <v>52</v>
      </c>
      <c r="B23" s="2">
        <v>10</v>
      </c>
      <c r="C23" s="2"/>
      <c r="D23" s="2">
        <v>14</v>
      </c>
      <c r="E23" s="2">
        <v>5</v>
      </c>
      <c r="F23" s="2"/>
      <c r="G23" s="2">
        <v>29</v>
      </c>
    </row>
    <row r="24" spans="1:7" x14ac:dyDescent="0.3">
      <c r="A24" s="2" t="s">
        <v>53</v>
      </c>
      <c r="B24" s="2">
        <v>31</v>
      </c>
      <c r="C24" s="2">
        <v>4</v>
      </c>
      <c r="D24" s="2">
        <v>28</v>
      </c>
      <c r="E24" s="2">
        <v>10</v>
      </c>
      <c r="F24" s="2"/>
      <c r="G24" s="2">
        <v>73</v>
      </c>
    </row>
    <row r="25" spans="1:7" x14ac:dyDescent="0.3">
      <c r="A25" s="2" t="s">
        <v>54</v>
      </c>
      <c r="B25" s="2">
        <v>36</v>
      </c>
      <c r="C25" s="2">
        <v>4</v>
      </c>
      <c r="D25" s="2">
        <v>36</v>
      </c>
      <c r="E25" s="2">
        <v>11</v>
      </c>
      <c r="F25" s="2"/>
      <c r="G25" s="2">
        <v>87</v>
      </c>
    </row>
    <row r="26" spans="1:7" x14ac:dyDescent="0.3">
      <c r="A26" s="2" t="s">
        <v>55</v>
      </c>
      <c r="B26" s="2">
        <v>56</v>
      </c>
      <c r="C26" s="2">
        <v>10</v>
      </c>
      <c r="D26" s="2">
        <v>72</v>
      </c>
      <c r="E26" s="2">
        <v>30</v>
      </c>
      <c r="F26" s="2">
        <v>2</v>
      </c>
      <c r="G26" s="2">
        <v>170</v>
      </c>
    </row>
    <row r="27" spans="1:7" x14ac:dyDescent="0.3">
      <c r="A27" s="2" t="s">
        <v>56</v>
      </c>
      <c r="B27" s="2">
        <v>89</v>
      </c>
      <c r="C27" s="2">
        <v>22</v>
      </c>
      <c r="D27" s="2">
        <v>71</v>
      </c>
      <c r="E27" s="2">
        <v>63</v>
      </c>
      <c r="F27" s="2"/>
      <c r="G27" s="2">
        <v>245</v>
      </c>
    </row>
    <row r="28" spans="1:7" x14ac:dyDescent="0.3">
      <c r="A28" s="2" t="s">
        <v>57</v>
      </c>
      <c r="B28" s="2">
        <v>56</v>
      </c>
      <c r="C28" s="2">
        <v>23</v>
      </c>
      <c r="D28" s="2">
        <v>66</v>
      </c>
      <c r="E28" s="2">
        <v>136</v>
      </c>
      <c r="F28" s="2">
        <v>5</v>
      </c>
      <c r="G28" s="2">
        <v>286</v>
      </c>
    </row>
    <row r="29" spans="1:7" x14ac:dyDescent="0.3">
      <c r="A29" s="2" t="s">
        <v>58</v>
      </c>
      <c r="B29" s="2">
        <v>49</v>
      </c>
      <c r="C29" s="2">
        <v>19</v>
      </c>
      <c r="D29" s="2">
        <v>56</v>
      </c>
      <c r="E29" s="2">
        <v>135</v>
      </c>
      <c r="F29" s="2"/>
      <c r="G29" s="2">
        <v>259</v>
      </c>
    </row>
    <row r="30" spans="1:7" x14ac:dyDescent="0.3">
      <c r="A30" s="2" t="s">
        <v>59</v>
      </c>
      <c r="B30" s="2">
        <v>7</v>
      </c>
      <c r="C30" s="2">
        <v>3</v>
      </c>
      <c r="D30" s="2">
        <v>14</v>
      </c>
      <c r="E30" s="2">
        <v>16</v>
      </c>
      <c r="F30" s="2"/>
      <c r="G30" s="2">
        <v>40</v>
      </c>
    </row>
    <row r="31" spans="1:7" x14ac:dyDescent="0.3">
      <c r="A31" s="2" t="s">
        <v>38</v>
      </c>
      <c r="B31" s="2">
        <v>336</v>
      </c>
      <c r="C31" s="2">
        <v>85</v>
      </c>
      <c r="D31" s="2">
        <v>357</v>
      </c>
      <c r="E31" s="2">
        <v>406</v>
      </c>
      <c r="F31" s="2">
        <v>7</v>
      </c>
      <c r="G31" s="2">
        <v>1191</v>
      </c>
    </row>
  </sheetData>
  <mergeCells count="2">
    <mergeCell ref="A2:G2"/>
    <mergeCell ref="A19:G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F7EADD08EF946854710089758713A" ma:contentTypeVersion="5" ma:contentTypeDescription="Create a new document." ma:contentTypeScope="" ma:versionID="203efb94acea38a4aa3edf4cb9d38487">
  <xsd:schema xmlns:xsd="http://www.w3.org/2001/XMLSchema" xmlns:xs="http://www.w3.org/2001/XMLSchema" xmlns:p="http://schemas.microsoft.com/office/2006/metadata/properties" xmlns:ns3="087539e1-63ae-451b-8ebf-63921eaa16fa" xmlns:ns4="52ef89d2-aaec-472b-a5d7-b116fda8c582" targetNamespace="http://schemas.microsoft.com/office/2006/metadata/properties" ma:root="true" ma:fieldsID="839a2d00604f8994303b805201429e66" ns3:_="" ns4:_="">
    <xsd:import namespace="087539e1-63ae-451b-8ebf-63921eaa16fa"/>
    <xsd:import namespace="52ef89d2-aaec-472b-a5d7-b116fda8c5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539e1-63ae-451b-8ebf-63921eaa1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f89d2-aaec-472b-a5d7-b116fda8c5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1C24EC-E031-41CA-A899-ECA1F3BEC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C8362-E5F9-4D73-87DF-4A1E37396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539e1-63ae-451b-8ebf-63921eaa16fa"/>
    <ds:schemaRef ds:uri="52ef89d2-aaec-472b-a5d7-b116fda8c5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3BD334-AB8A-4FFA-90F4-C9B219D9FC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Deputati_335_J1-7</vt:lpstr>
      <vt:lpstr>Deputati_335_11_12jaut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Oniščuka</dc:creator>
  <cp:keywords/>
  <dc:description/>
  <cp:lastModifiedBy>Inga Liepiņa</cp:lastModifiedBy>
  <cp:revision/>
  <dcterms:created xsi:type="dcterms:W3CDTF">2021-11-02T17:15:56Z</dcterms:created>
  <dcterms:modified xsi:type="dcterms:W3CDTF">2021-12-21T15:04:17Z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0x010100EB9F7EADD08EF946854710089758713A</vt:lpwstr>
  </property>
</Properties>
</file>