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vnozare.pri\vm\Redirect_profiles\astrazdina\My Documents\Citi_Vienos_Ligumi\Covid\2021\uz_09_12_2021\"/>
    </mc:Choice>
  </mc:AlternateContent>
  <xr:revisionPtr revIDLastSave="0" documentId="13_ncr:1_{F809A06A-DAA1-4906-A267-C9AEFD882668}" xr6:coauthVersionLast="46" xr6:coauthVersionMax="46" xr10:uidLastSave="{00000000-0000-0000-0000-000000000000}"/>
  <bookViews>
    <workbookView xWindow="-108" yWindow="-108" windowWidth="30936" windowHeight="16896" xr2:uid="{C4457518-40FC-4D26-A06B-4518797C47F5}"/>
  </bookViews>
  <sheets>
    <sheet name="papildus_izmaks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4" i="1" l="1"/>
  <c r="G165" i="1"/>
  <c r="F269" i="1"/>
  <c r="F268" i="1"/>
  <c r="F265" i="1"/>
  <c r="F262" i="1"/>
  <c r="F278" i="1" l="1"/>
  <c r="F276" i="1"/>
  <c r="F274" i="1"/>
  <c r="F272" i="1"/>
  <c r="F270" i="1"/>
  <c r="I134" i="1"/>
  <c r="I133" i="1"/>
  <c r="I132" i="1"/>
  <c r="I131" i="1"/>
  <c r="I130" i="1"/>
  <c r="I128" i="1"/>
  <c r="G43" i="1"/>
</calcChain>
</file>

<file path=xl/sharedStrings.xml><?xml version="1.0" encoding="utf-8"?>
<sst xmlns="http://schemas.openxmlformats.org/spreadsheetml/2006/main" count="816" uniqueCount="466">
  <si>
    <t xml:space="preserve">Informācija par līdzekļu piešķiršanu un izlietojumu Covid-19 izplatības seku mazināšanai un pārvarēšanai </t>
  </si>
  <si>
    <r>
      <t xml:space="preserve">MK lēmuma datums </t>
    </r>
    <r>
      <rPr>
        <b/>
        <sz val="11"/>
        <rFont val="Times New Roman"/>
        <family val="1"/>
        <charset val="186"/>
      </rPr>
      <t>dd.mm.yyyy</t>
    </r>
  </si>
  <si>
    <t>MK lēmuma numurs</t>
  </si>
  <si>
    <t>MK lēmums</t>
  </si>
  <si>
    <t xml:space="preserve">Hipersaite uz MK noteikumu </t>
  </si>
  <si>
    <t>Saskaņā ar MK lēmumu piešķirtā summa, euro</t>
  </si>
  <si>
    <t>Pakalpojuma sniedzējs/preču piegādātājs</t>
  </si>
  <si>
    <t>Pakalpojuma/preces cena, euro par vienību</t>
  </si>
  <si>
    <t>Vienību skaits</t>
  </si>
  <si>
    <t>Pakalpojuma/preces saņēmējs</t>
  </si>
  <si>
    <t>Nr.22</t>
  </si>
  <si>
    <t>Par finanšu līdzekļu piešķiršanu no valsts budžeta programmas "Līdzekļi neparedzētiem gadījumiem"</t>
  </si>
  <si>
    <t>https://likumi.lv/ta/id/320280</t>
  </si>
  <si>
    <t>Gilead Ireland UC</t>
  </si>
  <si>
    <t>Ārstniecības iestādes/ pacienti</t>
  </si>
  <si>
    <t>05.01.2021.</t>
  </si>
  <si>
    <t>Par apropriācijas palielināšanu Veselības ministrijai</t>
  </si>
  <si>
    <t>Nr.1</t>
  </si>
  <si>
    <t xml:space="preserve"> VSIA "Bērnu klīniskā universitātes slimnīca"</t>
  </si>
  <si>
    <t>https://likumi.lv/ta/id/320017</t>
  </si>
  <si>
    <t>Pasākuma nosaukums</t>
  </si>
  <si>
    <t>VSIA "Paula Stradiņa klīniskā universitātes slimnīca"</t>
  </si>
  <si>
    <t>Atlistoši likumā “Par valsts budžetu 2021.gadam” noteiktajam palielināt VSIA "Bērnu klīniskā universitātes slimnīca" pamatkapitālu, slimnīcas infrastruktūras uzlabošanai, pakalpojumu pieejamības attīstībai, Covid-19 novēršanai un seku mazināšanai, kā arī atkārtotu gadījumu novēršanai un gatavībai.</t>
  </si>
  <si>
    <t>https://likumi.lv/ta/id/319405</t>
  </si>
  <si>
    <t>02.12.2020.</t>
  </si>
  <si>
    <t xml:space="preserve">4 779 150  </t>
  </si>
  <si>
    <t>VSIA "Bērnu klīniskā universitātes slimnīca"</t>
  </si>
  <si>
    <t>Valsts sabiedrības ar ierobežotu atbildību "Paula Stradiņa klīniskā universitātes slimnīca" pamatkapitāla palielināšana - intensīvās terapijas gultu izveidei, medicīnisko iekārtu un papildaprīkojuma iegādei, kā arī epidemioloģisko pasākumu īstenošanai, nodalot pacientu plūsmas, un aptieku izveidei.</t>
  </si>
  <si>
    <t>11.02.2021.</t>
  </si>
  <si>
    <t>Nr.80</t>
  </si>
  <si>
    <t>https://likumi.lv/ta/id/320957</t>
  </si>
  <si>
    <t>Valsts sabiedrības ar ierobežotu atbildību "Bērnu klīniskā universitātes slimnīca" pamatkapitāla palielināšana - intensīvās terapijas gultu izveidei, medicīnisko iekārtu un papildaprīkojuma iegādei, kā arī epidemioloģisko pasākumu īstenošanai, nodalot pacientu plūsmas, un aptieku izveidei.</t>
  </si>
  <si>
    <t>Sabiedrības ar ierobežotu atbildību "Rīgas Austrumu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</si>
  <si>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"Slimnīca "Ģintermuiža"" pamatkapitāla palielināšana - intensīvās terapijas gultu izveidei, medicīnisko iekārtu un papildaprīkojuma iegādei, kā arī epidemioloģisko pasākumu īstenošanai, nodalot pacientu plūsmas, un aptieku izveidei.</t>
  </si>
  <si>
    <t>VSIA "Slimnīca "Gintermuiža""</t>
  </si>
  <si>
    <t>Atlistoši likumā “Par valsts budžetu 2021.gadam” noteiktajam palielināt VSIA "Slimnīca "Gintermuiža"" pamatkapitālu, slimnīcas stacionārās uzņemšanas nodaļas pārbūvei.</t>
  </si>
  <si>
    <t>VSIA "Paula Stradiņa klīniskā universitātes slimīca"</t>
  </si>
  <si>
    <t>Atlistoši likumā “Par valsts budžetu 2021.gadam” noteiktajam palielināt SIA "Rīgas Austrumu klīniskā universitātes slimīca" pamatkapitālu, slimnīcas pakalpojumu pieejamības uzlabošanai.</t>
  </si>
  <si>
    <t>Atlistoši likumā “Par valsts budžetu 2021.gadam” noteiktajam palielināt VSIA "Paula Stradiņa klīniskā universitātes slimīca" pamatkapitālu, slimnīcas pakalpojumu pieejamības uzlabošanai. A2 korpusa pilnas funkcionalitātes nodrošināšanai, 15., 32. un 109.korpusa renovācijai.</t>
  </si>
  <si>
    <t>SIA "Rīgas Austrumu klīniskā universitātes slimīca"</t>
  </si>
  <si>
    <t>Finansējums vakcīnu "Moderna" iegādei</t>
  </si>
  <si>
    <t>https://likumi.lv/ta/id/321242</t>
  </si>
  <si>
    <t>Līgums ar zāļu ražotāju "Moderna" 21.12.2020 Nr.NVD-9/40-2020</t>
  </si>
  <si>
    <t>Finansējums vakcīnu iegādei no vakcīnu ražotāja "Pfizer-BioNTech"</t>
  </si>
  <si>
    <t>Līgums ar zāļu ražotāju "Pfizer/BioNTech" 19.11.2020 Nr.NVD-9/39-2020</t>
  </si>
  <si>
    <t>Finansējums šļirču un injekcijas šķīdumu iegādei</t>
  </si>
  <si>
    <t>Līgums ar SIA "Magnum Medical" 23.12.2020 Nr.NVD-5/31-2020</t>
  </si>
  <si>
    <t>Nr.112</t>
  </si>
  <si>
    <t>Finansējums vakcīnu ražotāja "Pfizer-BioNTech" vakcīnu glabāšanai</t>
  </si>
  <si>
    <t>Latvijas iedzīvotāji</t>
  </si>
  <si>
    <t>https://likumi.lv/ta/id/320379</t>
  </si>
  <si>
    <t>SAVA speciālisti psihiatri</t>
  </si>
  <si>
    <t>Nr.35</t>
  </si>
  <si>
    <t>Speciālistu savstarpējās sadarbības uzlabošanai psihiskās veselības aprūpes nozarē, tai skaitā ģimenes ārstu prakšu motivēšanai iesaistīties savu pacientu psihiskās veselības novērtēšanā un uzraudzīšanā</t>
  </si>
  <si>
    <t>Medicīniskā personāla psihoemocionālajam atbalstam un tā monitoringam</t>
  </si>
  <si>
    <t>Psiholoģiskās palīdzības un psihiskās veselības aprūpes pakalpojumu pieejamības uzlabošanai Latvijas iedzīvotājiem:</t>
  </si>
  <si>
    <t xml:space="preserve">Finansējums par veiktām epidemionloģiskās drošības manipulācijam psihiatrijā </t>
  </si>
  <si>
    <t xml:space="preserve">Izdevumi pasākumam "Stiprināt emocionālo, psiholoģisko, kosultatīvo atbalstu pa tālruni vai tiešaitē, arī attālinātu konsultāciju veidā (t.sk. arī ārstniecības personu psihoemocionālo atbalstu)" </t>
  </si>
  <si>
    <t>VSIA  "Strenču psihoneiroloģiskā slimnīca"</t>
  </si>
  <si>
    <t>Nr.142</t>
  </si>
  <si>
    <t>https://likumi.lv/ta/id/321490</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</si>
  <si>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ambulatorajām ārstniecības iestādēm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</si>
  <si>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ģimenes ārstu praksēm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</si>
  <si>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aptiekām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</si>
  <si>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Nacionālā veselības dienesta darbiniekiem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</si>
  <si>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Slimību profilakses un kontroles centram</t>
  </si>
  <si>
    <t>Lai nodrošinātu atbildīgo institūciju ārstniecības personu un citu nodarbināto atvaļinājuma rezerves uzkrājumu, atbilstoši aprēķinātajai piemaksu summai par 2020. gada novembri un decembri stacionārajām ārstniecības iestādēm</t>
  </si>
  <si>
    <t>Lai nodrošinātu atbildīgo institūciju ārstniecības personu un citu nodarbināto atvaļinājuma rezerves uzkrājumu, atbilstoši aprēķinātajai piemaksu summai par 2020. gada novembri un decembri ģimenes ārstu praksēm</t>
  </si>
  <si>
    <t>Lai nodrošinātu atbildīgo institūciju ārstniecības personu un citu nodarbināto atvaļinājuma rezerves uzkrājumu, atbilstoši aprēķinātajai piemaksu summai par 2020. gada novembri un decembri Nacionālā veselības dienesta darbiniekiem</t>
  </si>
  <si>
    <t>Lai nodrošinātu atbildīgo institūciju ārstniecības personu un citu nodarbināto atvaļinājuma rezerves uzkrājumu, atbilstoši aprēķinātajai piemaksu summai par 2020. gada novembri un decembri Neatliekamās medicīniskās palīdzības dienestam</t>
  </si>
  <si>
    <t>Lai nodrošinātu atbildīgo institūciju ārstniecības personu un citu nodarbināto atvaļinājuma rezerves uzkrājumu, atbilstoši aprēķinātajai piemaksu summai par 2020. gada novembri un decembri Slimību profilakses un kontroles centram</t>
  </si>
  <si>
    <t>Ģimenes ārsti, ģimenes ārstu māsas</t>
  </si>
  <si>
    <t>Ģimenes ārstu prakses</t>
  </si>
  <si>
    <t>Neatliekamās medicīniskās palīdzības dienesta darbinieki</t>
  </si>
  <si>
    <t>Slimību profilakses un kontroles centra darbinieki</t>
  </si>
  <si>
    <t>Lai segtu izdevumus, kas radušies saistībā ar Covid-19 uzliesmojumu un seku novēršanu par ambulatorajiem veselības aprūpes pakalpojumiem</t>
  </si>
  <si>
    <t>Lai segtu izdevumus, kas radušies saistībā ar Covid-19 uzliesmojumu un seku novēršanu par  mājas aprūpes pakalpojumiem pacientu hroniskās slimības saasinājuma vai akūtas saslimšanas gadījumā Covid-19 pandēmijas laikā</t>
  </si>
  <si>
    <t xml:space="preserve">Lai segtu izdevumus, kas radušies saistībā ar Covid-19 uzliesmojumu un seku novēršanu par  individuālo aizsardzības līdzekļu un dezinfekcijas līdzekļu iegādi </t>
  </si>
  <si>
    <t xml:space="preserve">Lai segtu izdevumus, kas radušies saistībā ar Covid-19 uzliesmojumu un seku novēršanu piemaksai ģimenes ārstu praksēm par individuālo aizsardzības līdzekļu izmantošanu pacientu aprūpes nodrošināšanā </t>
  </si>
  <si>
    <t>Individuālo aizsardzības līdzekļu un dezinfekcijas līdzekļu iegādei</t>
  </si>
  <si>
    <t>Nr.173</t>
  </si>
  <si>
    <t>Neatliekamās medicīniskās palīdzības dienesta ārstniecības personām un citiem nodarbinātajiem ārkārtas situācijas laikā</t>
  </si>
  <si>
    <t>T.T.R. SIA</t>
  </si>
  <si>
    <t>Barameda UAB</t>
  </si>
  <si>
    <t>DM Premium  SIA</t>
  </si>
  <si>
    <t>GRIF SIA</t>
  </si>
  <si>
    <t>Saint-Tech, SIA</t>
  </si>
  <si>
    <t>Prāna - Ko SIA</t>
  </si>
  <si>
    <t>Hokeja Pasaule, SIA</t>
  </si>
  <si>
    <t>Neatliekamās medicīniskās palīdzības dienests</t>
  </si>
  <si>
    <t>Ārstniecības iestādes</t>
  </si>
  <si>
    <t>VAS "Latvijas Pasts"</t>
  </si>
  <si>
    <t>Individuālo aizsardzības līdzekļu piegāde ārstniecības iestādēm</t>
  </si>
  <si>
    <t>Lai segtu izdevumus, kas radušies saistībā ar Covid-19 uzliesmojumu un seku novēršanu par laboratorisko izmeklējumu organizēšanu un veikšanu:</t>
  </si>
  <si>
    <t>SIA “Rīgas Austrumu klīniskā universitātes slimnīca”</t>
  </si>
  <si>
    <t>Stacionārās ārstniecības iestādes</t>
  </si>
  <si>
    <t>Pacienti</t>
  </si>
  <si>
    <t>Pārtikas drošības, dzīvnieku veselības un vides zinātniskajam institūtam “BIOR”</t>
  </si>
  <si>
    <t>Nr.208</t>
  </si>
  <si>
    <t>https://likumi.lv/ta/id/322046</t>
  </si>
  <si>
    <t>Nr.2</t>
  </si>
  <si>
    <t>Medicīnisko iekārtu un papildaprīkojuma iegādei sabiedrībai ar ierobežotu atbildību "Daugavpils reģionālā slimnīca"</t>
  </si>
  <si>
    <t>Medicīnisko iekārtu un papildaprīkojuma iegādei sabiedrībai ar ierobežotu atbildību "Vidzemes slimnīca"</t>
  </si>
  <si>
    <t>Medicīnisko iekārtu un papildaprīkojuma iegādei sabiedrībai ar ierobežotu atbildību "Jēkabpils reģionālā slimnīca"</t>
  </si>
  <si>
    <t xml:space="preserve">Medicīnisko iekārtu un papildaprīkojuma iegādei sabiedrībai ar ierobežotu atbildību "Liepājas reģionālā slimnīca" </t>
  </si>
  <si>
    <t>Medicīnisko iekārtu un papildaprīkojuma iegādei sabiedrībai ar ierobežotu atbildību "Rēzeknes slimnīca"</t>
  </si>
  <si>
    <t xml:space="preserve">Medicīnisko iekārtu un papildaprīkojuma iegādei sabiedrībai ar ierobežotu atbildību "Ziemeļkurzemes reģionālā slimnīca" </t>
  </si>
  <si>
    <t>Medicīnisko iekārtu un papildaprīkojuma iegādei sabiedrībai ar ierobežotu atbildību "Jelgavas pilsētas slimnīca"</t>
  </si>
  <si>
    <t xml:space="preserve">Medicīnisko iekārtu un papildaprīkojuma iegādei sabiedrībai ar ierobežotu atbildību "Bauskas slimnīca" </t>
  </si>
  <si>
    <t>Medicīnisko iekārtu un papildaprīkojuma iegādei sabiedrībai ar ierobežotu atbildību "Aizkraukles slimnīca"</t>
  </si>
  <si>
    <t xml:space="preserve">Medicīnisko iekārtu un papildaprīkojuma iegādei sabiedrībai ar ierobežotu atbildību "Ludzas medicīnas centrs" </t>
  </si>
  <si>
    <t>Medicīnisko iekārtu un papildaprīkojuma iegādei  sabiedrībai ar ierobežotu atbildību "Rīgas 1. slimnīca"</t>
  </si>
  <si>
    <t xml:space="preserve">Medicīnisko iekārtu un papildaprīkojuma iegādei  sabiedrībai ar ierobežotu atbildību "Balvu un Gulbenes slimnīcu apvienība" </t>
  </si>
  <si>
    <t>Medicīnisko iekārtu un papildaprīkojuma iegādei sabiedrībai ar ierobežotu atbildību "Alūksnes slimnīca"</t>
  </si>
  <si>
    <t>Medicīnisko iekārtu un papildaprīkojuma iegādei sabiedrībai ar ierobežotu atbildību "Kuldīgas slimnīca"</t>
  </si>
  <si>
    <t>Mākslīgās plaušu ventilācijas papildaprīkojuma iegādei</t>
  </si>
  <si>
    <t>Līgums ar SIA "Tradintek"</t>
  </si>
  <si>
    <t>12.03.2021.</t>
  </si>
  <si>
    <t>Nr.162</t>
  </si>
  <si>
    <t>https://likumi.lv/ta/id/321650</t>
  </si>
  <si>
    <t>05.03.2021.</t>
  </si>
  <si>
    <t>24.02.2021.</t>
  </si>
  <si>
    <t>19.01.2021.</t>
  </si>
  <si>
    <t>14.01.2021.</t>
  </si>
  <si>
    <t>18.03.2021.</t>
  </si>
  <si>
    <t>30.03.2021.</t>
  </si>
  <si>
    <t>Farmaceiti</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</si>
  <si>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stacionārajām ārstniecības iestādēm  (t.sk., piemaksas uzņemšanas nodaļās, ārstniecības iestādes Covid-19 jautājumu risināšana)</t>
  </si>
  <si>
    <t>Ārstniecības personāls</t>
  </si>
  <si>
    <t>Ģimenes ārsti, ģimenes ārstu māsas, pacienti</t>
  </si>
  <si>
    <t>Mājas aprūpes pakalpojumu sniedzēji</t>
  </si>
  <si>
    <t xml:space="preserve">Lai segtu izdevumus, kas radušies saistībā ar Covid-19 uzliesmojumu un seku novēršanu par stacionārajiem veselības aprūpes pakalpojumiem: </t>
  </si>
  <si>
    <t>1. Izdevumu segšanai par pacientu ar pozitīvu korona vīrusa COVID-19 transportēšanu uz dzīvesvietu 2020.gadā</t>
  </si>
  <si>
    <t>2. Izdevumu segšana par korona vīrusa COVID-19 paraugu transportēšanu 2020.gadā</t>
  </si>
  <si>
    <t>3. Pacientu un paraugu transportēšanas izdevumi, kurus veic cita kompānija un par to slimnīcas piestāda rēķinu</t>
  </si>
  <si>
    <t xml:space="preserve">4. SARS-CoV-2 RNS (COVID-19) noteikšana ar reālā laika PĶR (bez parauga paņemšanas) SIA “Rīgas Austrumu klīniskā universitātes slimnīca” </t>
  </si>
  <si>
    <t>Transporta pakalpojumu sniedzēji</t>
  </si>
  <si>
    <t>1.SIA “Rīgas Austrumu klīniskā universitātes slimnīca” par transporta barotņu molekulāri bioloģiskiem izmeklējumiem nodrošināšanu 2020.gada novembrī un decembrī</t>
  </si>
  <si>
    <t>2.Covid-19 laboratorisko izmeklējumu veikšanai Pārtikas drošības, dzīvnieku veselības un vides zinātniskajam institūtam “BIOR” 2020.gadā</t>
  </si>
  <si>
    <t>3. Covid-19 laboratorisko izmeklējumu veikšanai SIA "Centrālā laboratorija" - 2020.gads (korekcija)</t>
  </si>
  <si>
    <t>4. Covid-19 laboratorisko izmeklējumu veikšanai SIA "E. Gulbja Laboratorija" - 2020.gads (korekcija)</t>
  </si>
  <si>
    <t>5. Covid-19 laboratorisko izmeklējumu veikšanaiSIA "Dziedniecība" - 2020.gads (korekcija)</t>
  </si>
  <si>
    <t>6. Covid-19 laboratorisko izmeklējumu veikšanai SIA "Rīgas Austrumu klīniskā universitātes slimnīca" Nacionālā mikrobioloģijas references laboratorija - 2020.gads (korekcija)</t>
  </si>
  <si>
    <t>7. Covid-19 laboratorisko izmeklējumu veikšanaiSIA "NMS laboratorija" - 2020.gads (korekcija)</t>
  </si>
  <si>
    <t xml:space="preserve">8. Izdevumi SIA “Rīgas Austrumu klīniskā universitātes slimnīca” telefona līnijas 8303 pieteikumiem par Covid-19 analīzēm darbības nodrošināšanai </t>
  </si>
  <si>
    <t>SIA "Centrālā laboratorija"</t>
  </si>
  <si>
    <t>SIA "E. Gulbja Laboratorija"</t>
  </si>
  <si>
    <t>SIA "Dziedniecība"</t>
  </si>
  <si>
    <t>SIA "NMS laboratorija"</t>
  </si>
  <si>
    <t xml:space="preserve">SIA "Daugavpils reģionālā slimnīca" </t>
  </si>
  <si>
    <t>SIA"Vidzemes slimnīca"</t>
  </si>
  <si>
    <t>SIA "Ziemeļkurzemes reģionālā slimnīca"</t>
  </si>
  <si>
    <t>SIA "Bauskas slimnīca"</t>
  </si>
  <si>
    <t>SIA "Rīgas 1.slimnīca"</t>
  </si>
  <si>
    <t>SIA "Kuldīgas slimnīca"</t>
  </si>
  <si>
    <t>SIA "Balvu un Gulbenes slimnīcu apvienība"</t>
  </si>
  <si>
    <t>SIA "Alūksnes slimnīca"</t>
  </si>
  <si>
    <t>SIA "Aizkraukles slimnīca"</t>
  </si>
  <si>
    <t>SIA "Ludzas medicīnas centrs"</t>
  </si>
  <si>
    <t xml:space="preserve"> SIA "Jelgavas pilsētas slimnīca"</t>
  </si>
  <si>
    <t>SIA "Jēkabpils reģionālā slimnīca"</t>
  </si>
  <si>
    <t>SIA "Liepājas reģionālā slimnīca"</t>
  </si>
  <si>
    <t>SIA "Rēzeknes slimnīca"</t>
  </si>
  <si>
    <t>Veselības ministrja/ Nacionālāis veselības dienests (NVD)/Slimību profilakses un kontroles centrs/ Neatliekamās medicīniskās palīdzības dienests</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</si>
  <si>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Neatliekamās medicīniskās palīdzības dienestam</t>
  </si>
  <si>
    <t>Iedzīvotāji</t>
  </si>
  <si>
    <t>Sekundārās ambulatorās veselības aprūpes (turpmāk  - SAVA) speciālisti psihiatri</t>
  </si>
  <si>
    <t>Psihologa konsultācijas</t>
  </si>
  <si>
    <t>Nacionālā veselības dienesta darbinieki, kuri ir iesaistīti Covid-19 jautājumu risināšanā un seku novēršanā</t>
  </si>
  <si>
    <t>Valsts sabiedrības ar ierobežotu atbildību "Paula Stradiņa klīniskā universitātes slimnīca" pamatkapitāla palielināšana, ieguldot tajā finanšu līdzekļus, - gultu izveidei un medicīnisko iekārtu un papildaprīkojuma iegādei</t>
  </si>
  <si>
    <t>Sabiedrības ar ierobežotu atbildību "Rīgas Austrumu klīniskā universitātes slimnīca" pamatkapitāla palielināšana, ieguldot tajā finanšu līdzekļus, - gultu izveidei un medicīnisko iekārtu un papildaprīkojuma iegādei</t>
  </si>
  <si>
    <t>Lai segtu izdevumus, kas radušies saistībā ar tālruņa numura "8989" darbības nodrošināšanu</t>
  </si>
  <si>
    <t>Atbilstoši Latvijas pasta tarifam atkarīgi no sūtījuma svara</t>
  </si>
  <si>
    <t>Saskaņā ar ārstniecības iestāžu iesniegtiem datiem</t>
  </si>
  <si>
    <t>Valsts sabiedrības ar ierobežotu atbildību "Paula Stradiņa klīniskā universitātes slimnīca" pamatkapitāla palielināšana  medicīnisko iekārtu un papildaprīkojuma iegādei</t>
  </si>
  <si>
    <t>Valsts sabiedrības ar ierobežotu atbildību "Bērnu klīniskā universitātes slimnīca" pamatkapitāla palielināšana  medicīnisko iekārtu un papildaprīkojuma iegādei</t>
  </si>
  <si>
    <t>Sabiedrības ar ierobežotu atbildību "Rīgas Austrumu klīniskā universitātes slimnīca" pamatkapitāla palielināšana  medicīnisko iekārtu un papildaprīkojuma iegādei</t>
  </si>
  <si>
    <t>Valsts sabiedrības ar ierobežotu atbildību "Strenču psihoneiroloģiskā slimnīca" pamatkapitāla palielināšana  - intensīvās terapijas gultu izveidei, medicīnisko iekārtu un papildaprīkojuma iegādei, kā arī epidemioloģisko pasākumu īstenošanai, nodalot pacientu plūsmas, un aptieku izveidei.</t>
  </si>
  <si>
    <t>Likuma “Par valsts budžetu 2021.gadam”</t>
  </si>
  <si>
    <t>Prognozējamais iezvanu apjoms līdz 8000 iezvanu darba dienā un līdz 4000 iezvani sestdienā</t>
  </si>
  <si>
    <t>Nr.75</t>
  </si>
  <si>
    <t xml:space="preserve">Speciāla informācijas tehnoloģiju risinājumu vakcinācijas procesa pārvaldības izveide un vakcinācijas sistēmas efektīvas darbības un ērta un elestīga vakcinācijas procesa nodrošināšana </t>
  </si>
  <si>
    <t>08.02.2021.</t>
  </si>
  <si>
    <t>IT pakalpojumus sniegs vairāki uzņēmumi</t>
  </si>
  <si>
    <t>Nr.37</t>
  </si>
  <si>
    <t>21.01.2021.</t>
  </si>
  <si>
    <t>https://likumi.lv/ta/id/320438</t>
  </si>
  <si>
    <t>https://likumi.lv/ta/id/320833</t>
  </si>
  <si>
    <t>Piemaksas no 2021. gada 1. janvāra līdz 2021. gada 31. martam atbildīgo institūciju ārstniecības personām un citiem nodarbinātajiem par darbu paaugstināta riska un slodzes apstākļos sabiedrības veselības apdraudējuma situācijā saistībā ar Covid-19 uzliesmojumu un seku novēršanu, tajā skaitā :</t>
  </si>
  <si>
    <t>Neatliekamās medicīniskās palīdzības dienestam</t>
  </si>
  <si>
    <t>27.04.2021.</t>
  </si>
  <si>
    <t>Atvaļinājuma rezerves uzkrājums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</si>
  <si>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 xml:space="preserve">Par finanšu līdzekļu piešķiršanu no valsts budžeta programmas "Līdzekļi neparedzētiem gadījumiem" </t>
  </si>
  <si>
    <t>Nr.277*</t>
  </si>
  <si>
    <t xml:space="preserve">*MK rīkojuma Nr.277 paredzēto izdevumu segšanai tiek novirzīts 21.01.2021. MK rīkojuma Nr.37 piešķirtais un neizlietotais finansējums 23 023 910 euro apmērā </t>
  </si>
  <si>
    <t>https://likumi.lv/ta/id/322777</t>
  </si>
  <si>
    <t>https://likumi.lv/ta/id/321800</t>
  </si>
  <si>
    <t>https://likumi.lv/ta/id/320018</t>
  </si>
  <si>
    <t>Slimību profilakses un kontroles centram</t>
  </si>
  <si>
    <t>Līgums nr.NVD-9/14-2021 ar SIA "RITMIKA" no 2021.gada 1.marta līdz 2021.gada 31.decembrim, RAKUS līgums ar SIA "CSC TELECOM"</t>
  </si>
  <si>
    <t>https://likumi.lv/ta/id/321649-par-finansu-lidzeklu-pieskirsanu-no-valsts-budzeta-programmas-lidzekli-neparedzetiem-gadijumiem</t>
  </si>
  <si>
    <t xml:space="preserve">Nacionālajam veselības dienestam planšetu iegādei </t>
  </si>
  <si>
    <t>Nacionālais veselības dienests</t>
  </si>
  <si>
    <t>Nr.161</t>
  </si>
  <si>
    <t>Neatliekamās medicīniskās palīdzības dienestam Psihoemocionālā atbalsta komandas izveidei</t>
  </si>
  <si>
    <t>Garastāvokļa traucējumu novēršanas programma</t>
  </si>
  <si>
    <t>NVD darbinieki, kuri ir iesaistīti Covid-19 jautājumu risināšanā un seku novēršanā</t>
  </si>
  <si>
    <t>Vakcīnu iegādei, loģistikai un vakcinēšanai pret Covid-19 infekciju</t>
  </si>
  <si>
    <t>Piemaksai ģimenes ārstiem par sasniegtajiem vakcinācijas rādītājiem pret Covid-19 infekciju senioru un hronisko pacientu grupā</t>
  </si>
  <si>
    <t>Adrenalīna injekciju iegāde</t>
  </si>
  <si>
    <t>Komunikācijas pasākumi saistībā ar vakcinēšanos</t>
  </si>
  <si>
    <t>Nr.266</t>
  </si>
  <si>
    <t>https://likumi.lv/ta/id/322652-par-finansu-lidzeklu-pieskirsanu-no-valsts-budzeta-programmas-lidzekli-neparedzetiem-gadijumiem</t>
  </si>
  <si>
    <t>21.04.2021.</t>
  </si>
  <si>
    <t>18.05.2021.</t>
  </si>
  <si>
    <t>Medikamenta Veclury (ar aktīvo vielu remdesivīrs) pieejamības nodrošināšana Covid-19 medikamentozās ārstēšanas procesā laikposmā no 2021. gada janvāra līdz 2021. gada 30. jūnijam</t>
  </si>
  <si>
    <t>Medikamenta Veclury (ar aktīvo vielu remdesivīrs) pieejamības nodrošināšana Covid-19 medikamentozās ārstēšanas procesā laikposmā no 2021. gada janvāra līdz 2021. gada 31.decembrim</t>
  </si>
  <si>
    <t>https://likumi.lv/ta/id/323308</t>
  </si>
  <si>
    <t xml:space="preserve">Nr.328 (grozījums MK rīkojumam Nr.22) </t>
  </si>
  <si>
    <t>Lai nodrošinātu tālruņa numura "8989" darbību, izdevumi par Zvanu centra un klientu apkalpošanas operatoru pakalpojuma iegādi liela apjoma iedzīvotāju iezvanu apkalpošanas nodrošināšanai  (t.sk., Zvanu centra darbinieku atalgojums)</t>
  </si>
  <si>
    <t xml:space="preserve">Nacionālajam veselības dienestam </t>
  </si>
  <si>
    <t>Piemaksas par darbu paaugstināta riska un slodzes apstākļos ārkārtas sabiedrības veselības apdraudējumā saistībā ar koronavīrusa “Covid-19” uzliesmojumu un seku novēršanu ģimenes ārstu praksēm 2021.gada janvārī - martā</t>
  </si>
  <si>
    <t>Piemaksa darbam ar COVID-19 pacientu sekundārajā veselības aprūpē par 2021.gada janvāri - martu</t>
  </si>
  <si>
    <t>Piemaksas farmaceitiem par kompensējamo medikamentu izsniegšanu saistībā ar koronavīrusa “Covid-19” uzliesmojumu un seku novēršanu 2021.gada janvārī- martā</t>
  </si>
  <si>
    <t>Piemaksas stacionāro ārstniecības iestāžu ārstniecības personām un citiem nodarbinātajiem par darbu paaugstināta riska un slodzes apstākļos saistībā ar Covid-19 uzliesmojuma un tā seku novēršanu 2021.gada janvārī-martā (t.sk., piemaksas uzņemšanas nodaļās, ārstniecības iestādes Covid-19 jautājumu risināšana)</t>
  </si>
  <si>
    <t>Zāļu ražotāji, ārstniecības iestādes</t>
  </si>
  <si>
    <t>Pacienti, ārstniecības personāls</t>
  </si>
  <si>
    <t>Nr.100</t>
  </si>
  <si>
    <t>19.02.2021.</t>
  </si>
  <si>
    <t xml:space="preserve"> Covid-19 testēšanas jaudas palielināšanai</t>
  </si>
  <si>
    <t>Jaunu infekcijas vīrusu celmu vai paveidu agrīnai atklāšanai, tādējādi pilnveidojot un attīstot vīrusa sekvencēšanas metodi</t>
  </si>
  <si>
    <t>https://likumi.lv/ta/id/321139</t>
  </si>
  <si>
    <t>Nr.326</t>
  </si>
  <si>
    <t>https://likumi.lv/ta/id/323306</t>
  </si>
  <si>
    <t>Lai nodrošinātu samaksu ārstniecības iestādēm  par laikposmu no 2020. gada 9. novembra līdz 2020. gada 31. decembrim par ārstniecības personu un pārējo nodarbināto virsstundu darbu, kas saistīts ar Covid-19 jautājumu risināšanu un seku novēršanu</t>
  </si>
  <si>
    <t xml:space="preserve">Lai nodrošinātu samaksu Nacionālā veselības dienesta darbiniekiem par laikposmu no 2020. gada 1. decembra līdz 2021. gada 28. februārim  par nodarbināto virsstundu darbu, kas saistīts ar Covid-19 jautājumu risināšanu un seku novēršanu </t>
  </si>
  <si>
    <t>https://likumi.lv/ta/id/320367</t>
  </si>
  <si>
    <t>19.01.2021. (ar 21.04.2021 grozījumu)</t>
  </si>
  <si>
    <t>Nr.34 (ar grozījumu Nr.265)</t>
  </si>
  <si>
    <t>Lai nodrošinātu Vakcinācijas projekta biroja darbību par laikposmu no 2021. gada 19. janvāra līdz 2021. gada 20. aprīlim</t>
  </si>
  <si>
    <t>Lai nodrošinātu Vakcinācijas projekta biroja darbību  par laikposmu no 2021. gada 21. aprīļa līdz 2021. gada 31. decembrim</t>
  </si>
  <si>
    <t>NVD Vakcinācijas projektu nodaļas darbinieki</t>
  </si>
  <si>
    <t>Nr.356</t>
  </si>
  <si>
    <t>31.05.2021.</t>
  </si>
  <si>
    <t>Lai nodrošinātu ambulatoro rehabilitāciju pēc pārslimota Covid-19</t>
  </si>
  <si>
    <t>Lai nodrošinātu rehabilitāciju dienas stacionārā pēc pārslimota Covid-19</t>
  </si>
  <si>
    <t>Lai nodrošinātu subakūto rehabilitāciju stacionārā (tai skaitā papildu skābekļa atbalstam) pēc pārslimota Covid-19</t>
  </si>
  <si>
    <t>https://likumi.lv/ta/id/323564</t>
  </si>
  <si>
    <t>Ambulatorās ārstniecības iestādes</t>
  </si>
  <si>
    <t>Dienas stacionāri</t>
  </si>
  <si>
    <t>Pacienti, kuri ir pārslimojuši Covid-19</t>
  </si>
  <si>
    <t>Ambulatorie pakalpojumi saistībā ar koronavīrusa "Covid-19" uzliesmojumu un tā seku novēršanu 2021.gada janvārī-februārī</t>
  </si>
  <si>
    <t>Stacionārie pakalpojumi saistībā ar koronavīrusa "Covid-19" uzliesmojumu un tā seku novēršanu laikposmā no 2021.gada 1.janvāra līdz 28.februārim, t.sk.:</t>
  </si>
  <si>
    <t>1. Individuālo aizsardzības līdzekļu izmaksas (janvāris) stacionārām iestādēm</t>
  </si>
  <si>
    <t>2. Individuālo aizsardzības līdzekļu izmaksas (februāris) stacionārām iestādēm</t>
  </si>
  <si>
    <t>3. Koronavīrusa "Covid-19" paraugu transportēšanas izmaksas (janvāris)</t>
  </si>
  <si>
    <t>4. Koronavīrusa "Covid-19" paraugu transportēšanas izmaksas (februāris)</t>
  </si>
  <si>
    <t>5. Pacientu ar pozitīvu koronavīrusa "Covid-19" transportēšanas uz dzīvesvietu izmaksas (janvāris)</t>
  </si>
  <si>
    <t>6. Pacientu ar pozitīvu koronavīrusa "Covid-19" transportēšanas uz dzīvesvietu izmaksas (februāris)</t>
  </si>
  <si>
    <t>7. Pacientu vai paraugu transports, ja to veikusi cita kompānija un par to slimnīcai piestādīts rēķins (janvāris)</t>
  </si>
  <si>
    <t>8. Pacientu vai paraugu transports, ja to veikusi cita kompānija un par to slimnīcai piestādīts rēķins (februāris)</t>
  </si>
  <si>
    <t>Laboatoriskie pakalpojumi saistībā ar koronavīrusa "Covid-19" uzliesmojumu un tā seku novēršanu 2021.gada janvārī-februārī:</t>
  </si>
  <si>
    <t xml:space="preserve">1. SIA “Rīgas Austrumu klīniskā universitātes slimnīca” par transporta barotņu molekulāri bioloģiskiem izmeklējumiem nodrošināšanu </t>
  </si>
  <si>
    <t xml:space="preserve">2. Covid-19 laboratorisko izmeklējumu veikšanai Pārtikas drošības, dzīvnieku veselības un vides zinātniskajam institūtam “BIOR” </t>
  </si>
  <si>
    <t xml:space="preserve">3. Covid-19 laboratorisko izmeklējumu veikšanai SIA "Centrālā laboratorija" </t>
  </si>
  <si>
    <t xml:space="preserve">4. Covid-19 laboratorisko izmeklējumu veikšanai SIA "E. Gulbja Laboratorija" </t>
  </si>
  <si>
    <t>5. Covid-19 laboratorisko izmeklējumu veikšanaiSIA "Dziedniecība"</t>
  </si>
  <si>
    <t xml:space="preserve">6. Covid-19 laboratorisko izmeklējumu veikšanai SIA "Rīgas Austrumu klīniskā universitātes slimnīca" Nacionālā mikrobioloģijas references laboratorija </t>
  </si>
  <si>
    <t>7. Covid-19 laboratorisko izmeklējumu veikšanaiSIA "NMS laboratorija"</t>
  </si>
  <si>
    <t>27.05.2021.</t>
  </si>
  <si>
    <t>Nr.345</t>
  </si>
  <si>
    <t>https://likumi.lv/ta/id/323482</t>
  </si>
  <si>
    <t>Lai segtu izdevumus, kas radušies laikposmā no 2021. gada 1. februāra līdz 31. martam par dezinfekcijas un individuālo aizsardzības līdzekļu iegādi saistībā ar Covid-19 uzliesmojumu un seku novēršanu</t>
  </si>
  <si>
    <t>atbilstoši Latvijas pasta tarifam atkarīgi no sūtījuma svara</t>
  </si>
  <si>
    <t>Nr.247</t>
  </si>
  <si>
    <t>14.04.2021.</t>
  </si>
  <si>
    <t>Lai nodrošinātu nacionāla mēroga vakcinācijas kompleksu darbību</t>
  </si>
  <si>
    <t>Lai nodrošinātu vakcinācijas punktu izveidi un uzturēšanu tirdzniecības centros, tirgos un sabiedriskās vietās</t>
  </si>
  <si>
    <t>https://likumi.lv/ta/id/322458</t>
  </si>
  <si>
    <t>Nr.494</t>
  </si>
  <si>
    <t>07.07.2021.</t>
  </si>
  <si>
    <t>Ambulatorie pakalpojumi saistībā ar koronavīrusa "Covid-19" uzliesmojumu un tā seku novēršanu 2021.gada martā, t.sk.:</t>
  </si>
  <si>
    <t>Zobārstniecības pakalpojumi</t>
  </si>
  <si>
    <t>Sekundārās ambulatorās veselības aprūpes (SAVA) pakalpojumi</t>
  </si>
  <si>
    <t>Individuālo aizsardzības līdzekļu izmaksas (SAVA)</t>
  </si>
  <si>
    <t>Veiktais darbs 2021.gada janvārī CS pacientu grupai</t>
  </si>
  <si>
    <t>Piemaksa ģimenes ārsta praksei par individuālo aizsardzības līdzekļu izmantošanu izmantošanu</t>
  </si>
  <si>
    <t>Piemaksa feldšerpunktiem par individuālo aizsardzības līdzekļu izmantošanu</t>
  </si>
  <si>
    <t xml:space="preserve">Pulsa oksimetra noma </t>
  </si>
  <si>
    <t>Ceļa izdevumi (PVA un SAVA)</t>
  </si>
  <si>
    <t>Veiktais darbs paraugu paņemšanai mājās</t>
  </si>
  <si>
    <t>Veiktais darbs par individuālo aizsardzības līdzekļu manipulācijām (mājas aprūpē)</t>
  </si>
  <si>
    <t>Veiktais darbs par Covid-19 manipulācijām ģimenes ārstiem</t>
  </si>
  <si>
    <t>Stacionārie pakalpojumi saistībā ar koronavīrusa "Covid-19" uzliesmojumu un tā seku novēršanu 2021.gada martā, t.sk.:</t>
  </si>
  <si>
    <t>Covid-19 paraugu transportēšanas izmaksas</t>
  </si>
  <si>
    <t>Pacientu ar pozitīvu Covid-19 transportēšanas uz dzīvesvietu izmaksas</t>
  </si>
  <si>
    <t>Slimnīcu individuālo aizsardzības līdzekļu un dezinfekcijas līdzekļu izmaksas</t>
  </si>
  <si>
    <t>Pacientu ar pozitīvu Covid-19 transportēšanas izmaksas, ja to nodrošina ārpakalpojuma sniedzējs un par to slimnīcai piestādīts rēķins</t>
  </si>
  <si>
    <t>Laboratoriskie pakalpojumi saistībā ar koronavīrusa "Covid-19" uzliesmojumu un tā seku novēršanu 2021.gada martā, t.sk.:</t>
  </si>
  <si>
    <t>Telefona līnija 8303 pieteikumiem par Covid-19 analīzēm</t>
  </si>
  <si>
    <t>Izdevumi par individuālo aizsardzības līdzekļu iegādi laboratoriju un paraugu paņemšanas punktu darbiniekiem</t>
  </si>
  <si>
    <t>Citi pasākumi saistībā ar laboratorijas pakalpojumiem (transporta barotņu molekulāri bioloģiskajiem izmeklējumiem nodrošināšana)</t>
  </si>
  <si>
    <t>Individuālo aizsarglīdzekļu pasta izdevumi. Transporta pakalpojumi saistībā ar koronavīrusa "Covid-19" uzliesmojumu un tā seku novēršanu 2021.gada martā</t>
  </si>
  <si>
    <t>https://likumi.lv/ta/id/324692</t>
  </si>
  <si>
    <t>Lai segtu izdevumus, kas radušies no 2021. gada 1. marta līdz 31. maijam par dezinfekcijas un individuālo aizsardzības līdzekļu iegādi</t>
  </si>
  <si>
    <t xml:space="preserve">Pacienti </t>
  </si>
  <si>
    <t>Laboratorijas</t>
  </si>
  <si>
    <t>Nr.502</t>
  </si>
  <si>
    <t xml:space="preserve">Kombinēta monoklonālo antivielu preparāta REGN-CoV2 (casirivimabs/imdevimabs (firma Roche)) pieejamības nodrošināšana Covid-19 ārstēšanas procesā </t>
  </si>
  <si>
    <t>https://likumi.lv/ta/id/324700</t>
  </si>
  <si>
    <t>Ambulatorie pakalpojumi saistībā ar koronavīrusa "Covid-19" uzliesmojumu un tā seku novēršanu 2021.gada aprīlī, t.sk.:</t>
  </si>
  <si>
    <t>Zobārstniecības pakalpojumu summa</t>
  </si>
  <si>
    <t>Manipulācija 47260 Pulsa oksimetra noma par vienu dienu</t>
  </si>
  <si>
    <t>Veiktais darbs CS pacientu grupai</t>
  </si>
  <si>
    <t>Manipulācijas par ceļa izdevumiem uz Coid-19 pacienta dzīvesvietu (PVA un SAVA)</t>
  </si>
  <si>
    <t>Par IAL manipulācijām SAVA</t>
  </si>
  <si>
    <t>Par IAL manipulācijām veselības aprūpei mājās</t>
  </si>
  <si>
    <t>Epidemioloģiskās drošības pasākumu nodrošināšana, sniedzot SAVA pakalpojumus</t>
  </si>
  <si>
    <t>Fiksētā piemaksa ģimenes ārstu praksēm par IAL izmantošanu</t>
  </si>
  <si>
    <t>Fiksēta piemaksa feldšeru punktiem par IAL izmantošanu</t>
  </si>
  <si>
    <t>Stacionārie pakalpojumi saistībā ar koronavīrusa "Covid-19" uzliesmojumu un tā seku novēršanu 2021.gada aprīlī, t.sk.:</t>
  </si>
  <si>
    <t xml:space="preserve">Korona vīrusa COVID-19 paraugu transportēšanas izmaksas </t>
  </si>
  <si>
    <t>Pacientu ar pozitīvu koronavīrusu COVID-19 transportēšanas uz dzīvesvietu izmaksas</t>
  </si>
  <si>
    <t>Pacientu vai paraugu transports, ja to veikusi cita kompānija un par to slimnīcai piestādīts rēķins</t>
  </si>
  <si>
    <t>Laboatoriskie pakalpojumi saistībā ar koronavīrusa "Covid-19" uzliesmojumu un tā seku novēršanu 2021.gada aprīlī, t.sk.:</t>
  </si>
  <si>
    <t>Rīgas Austrumu klīniskā universitātes slimnīca, SIA Telefona līnija 8303 pieteikumiem par Covid-19 analīzēm</t>
  </si>
  <si>
    <t>Transporta barotņu molekulāri bioloģiskiem izmeklējumiem nodrošināšana</t>
  </si>
  <si>
    <t>„Centrālā laboratorija” SIA: IAL laboratorijā un paraugu paņemšanas punktos</t>
  </si>
  <si>
    <t>„Centrālā laboratorija” SIA: IAL izlietojums Paraugu paņemšanai personu dzīvesvietā</t>
  </si>
  <si>
    <t>Pārtikas drošības, dzīvnieku veselības un vides zinātniskā institūta "BIOR": IAL laboratorijā un Paraugu paņemšanas punktos</t>
  </si>
  <si>
    <t>SIA Dziedniecība: IAL laboratorijā un Paraugu paņemšanas punktos</t>
  </si>
  <si>
    <t>SIA “NMS laboratorija“</t>
  </si>
  <si>
    <t>iVF Riga, SIA: IAL laboratorijā un Paraugu paņemšanas punktos</t>
  </si>
  <si>
    <t>Nr.503</t>
  </si>
  <si>
    <t>https://likumi.lv/ta/id/324701</t>
  </si>
  <si>
    <t>Lai segtu izdevumus, kas radušies 2021. gada maijā un jūnijā par dezinfekcijas un individuālo aizsardzības līdzekļu iegādi</t>
  </si>
  <si>
    <t>Medicīnisko iekārtu un papildaprīkojuma iegādei sabiedrībai ar ierobežotu atbildību "Jūrmalas slimnīca"</t>
  </si>
  <si>
    <t>Medicīnisko iekārtu un papildaprīkojuma iegādei sabiedrībai ar ierobežotu atbildību "Tukuma slimnīca"</t>
  </si>
  <si>
    <t>Medicīnisko iekārtu un papildaprīkojuma iegādei sabiedrībai ar ierobežotu atbildību "Rīgas 1.slimnīca"</t>
  </si>
  <si>
    <t>Medicīnisko iekārtu un papildaprīkojuma iegādei sabiedrībai ar ierobežotu atbildību "Balvu un Gulbenes slimnīcu apvienība"</t>
  </si>
  <si>
    <t>Medicīnisko iekārtu un papildaprīkojuma iegādei sabiedrībai ar ierobežotu atbildību "Cēsu slimnīca"</t>
  </si>
  <si>
    <t>Medicīnisko iekārtu un papildaprīkojuma iegādei sabiedrībai ar ierobežotu atbildību "Dobeles un apkārtnes slimnīca"</t>
  </si>
  <si>
    <t>Medicīnisko iekārtu un papildaprīkojuma iegādei sabiedrībai ar ierobežotu atbildību "Ogres rajona slimnīca"</t>
  </si>
  <si>
    <t>Medicīnisko iekārtu un papildaprīkojuma iegādei sabiedrībai ar ierobežotu atbildību "Krāslavas slimnīca"</t>
  </si>
  <si>
    <t>Medicīnisko iekārtu un papildaprīkojuma iegādei sabiedrībai ar ierobežotu atbildību "Preiļu slimnīca"</t>
  </si>
  <si>
    <t>Finansējums NVD observācijai paredzēto gultu uzturēšanai</t>
  </si>
  <si>
    <t>Finansējums NVD intensīvajai terapijai paredzēto gultu uzturēšanai</t>
  </si>
  <si>
    <t>Finansējums NVD operatīvā datu paneļa darbības nodrošināšanai</t>
  </si>
  <si>
    <t>Nr.81</t>
  </si>
  <si>
    <t>https://likumi.lv/ta/id/320958</t>
  </si>
  <si>
    <t>https://likumi.lv/ta/id/324703</t>
  </si>
  <si>
    <t>Nr.505**</t>
  </si>
  <si>
    <t>**MK rīkojuma Nr.505 paredzēto izdevumu segšanai tiek novirzīts 27.04.2021. MK rīkojuma Nr.277 piešķirtais un neizlietotais finansējums 4 374 757 euro apmērā</t>
  </si>
  <si>
    <t>Piemaksas Neatliekamās medicīniskās palīdzības dienesta darbiniekiem  par darbu paaugstināta riska un slodzes apstākļos saistībā ar Covid-19 uzliesmojuma un tā seku novēršanu no 2021.gada 1.jūlija līdz 30.septembrim</t>
  </si>
  <si>
    <t>Piemaksas Slimību profilakses un kontroles centra ierēdņiem un darbiniekiem  par darbu paaugstināta riska un slodzes apstākļos saistībā ar Covid-19 uzliesmojuma un tā seku novēršanu no 2021.gada 1.jūlija līdz 30.septembrim</t>
  </si>
  <si>
    <t>Piemaksas Veselības ministrijas ierēdņiem un darbiniekiem  par darbu paaugstināta riska un slodzes apstākļos saistībā ar Covid-19 uzliesmojuma un tā seku novēršanu no 2021.gada 1.jūlija līdz 30.septembrim</t>
  </si>
  <si>
    <t>Piemaksas Veselības inspekcijas ierēdņiem un darbiniekiem  par darbu paaugstināta riska un slodzes apstākļos saistībā ar Covid-19 uzliesmojuma un tā seku novēršanu no 2021.gada 1.jūlija līdz 30.septembrim</t>
  </si>
  <si>
    <t>Piemaksas Valsts asinsdonoru centra ierēdņiem un darbiniekiem  par darbu paaugstināta riska un slodzes apstākļos saistībā ar Covid-19 uzliesmojuma un tā seku novēršanu no 2021.gada 1.jūlija līdz 30.septembrim</t>
  </si>
  <si>
    <t>Personu, kurām ir pozitīvs Covid-19 tests, transportēšanas izdevumu nodrošināšana uz dzīvesvietu vai uzturēšanas vietu</t>
  </si>
  <si>
    <t>14.07.2021.</t>
  </si>
  <si>
    <t>Nr.512</t>
  </si>
  <si>
    <t>https://likumi.lv/ta/id/324809</t>
  </si>
  <si>
    <t>Nr.530</t>
  </si>
  <si>
    <t>https://likumi.lv/ta/id/325325</t>
  </si>
  <si>
    <t>10.08.2021.</t>
  </si>
  <si>
    <t>Lai nodrošinātu ārstniecības iestādēm samaksu par ārstniecības personu un pārējo nodarbināto virsstundu darbu, kas saistīts ar Covid-19 jautājumu risināšanu un seku novēršanu par laikposmu no 2021. gada 1. janvāra līdz 2021. gada 30. aprīlim</t>
  </si>
  <si>
    <t>Lai nodrošinātu Nacionālā veselības dienesta darbiniekiem samaksu par virsstundu darbu, kas saistīts ar Covid-19 jautājumu risināšanu un seku novēršanu par laikposmu no 2021. gada 1. marta līdz 2021. gada 31. maijam</t>
  </si>
  <si>
    <t>Nacionālā veselības dienesta darbinieki</t>
  </si>
  <si>
    <t>Ārstniecības iestāžu darbinieki</t>
  </si>
  <si>
    <t>Lai nodrošinātu Neatliekamās medicīniskās palīdzības dienestam samaksu par ārstniecības personu un pārējo nodarbināto virsstundu darbu, kas saistīts ar Covid-19 jautājumu risināšanu un seku novēršanu par laikposmu no 2021. gada 1. marta līdz 2021. gada 31. maijam</t>
  </si>
  <si>
    <t>Lai nodrošinātu Slimību profilakses un kontroles centram samaksu par nodarbināto virsstundu darbu, kas saistīts ar Covid-19 jautājumu risināšanu un seku novēršanu par laikposmu no 2021. gada 1. marta līdz 2021. gada 31. maijam</t>
  </si>
  <si>
    <t>Lai nodrošinātu Veselības ministrijai samaksu par nodarbināto virsstundu darbu, kas saistīts ar Covid-19 jautājumu risināšanu un seku novēršanu par laikposmu no 2021. gada 1. maija līdz 2021. gada 31. maijam</t>
  </si>
  <si>
    <t>Finansējums ikmēneša fiksēto maksājumu ārstu speciālistu kabinetiem psihiatrijā, , t.sk. psihoemecionālais kabinets</t>
  </si>
  <si>
    <t>Nodrošināt iespēju pacientiem saņemt 5-10 psihologa vai psihoterapeita konsultācijas ar ģimenes ārsta nosūtījumu</t>
  </si>
  <si>
    <t>Piemaksas no 2021. gada 1. aprīļa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</si>
  <si>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Piemaksas stacionāro ārstniecības iestāžu ārstniecības personām un citiem nodarbinātajiem par darbu paaugstināta riska un slodzes apstākļos saistībā ar Covid-19 uzliesmojuma un tā seku novēršanu 2021.gada aprīlī-maijā (t.sk., piemaksas uzņemšanas nodaļās, ārstniecības iestādes Covid-19 jautājumu risināšana)</t>
  </si>
  <si>
    <t>Nr.593</t>
  </si>
  <si>
    <t>Sabiedrības ar ierobežotu atbildību "Vidzemes slimnīca" augstas gatavības projekta "Vidzemes slimnīcas A, B un C korpusa energoefektivitātes paaugstināšana" īstenošanai, kas saistīts ar Covid-19 krīzes pārvarēšanu un ekonomikas atlabšanu</t>
  </si>
  <si>
    <t>25.08.2021.</t>
  </si>
  <si>
    <t>https://likumi.lv/ta/id/325671</t>
  </si>
  <si>
    <t>SIA "Vidzemes slimnīca"</t>
  </si>
  <si>
    <t>Ambulatorie pakalpojumi saistībā ar koronavīrusa "Covid-19" uzliesmojumu un tā seku novēršanu 2021.gada maijā, t.sk.:</t>
  </si>
  <si>
    <t>Stacionārie pakalpojumi saistībā ar koronavīrusa "Covid-19" uzliesmojumu un tā seku novēršanu 2021.gada maijā, t.sk.:</t>
  </si>
  <si>
    <t>Laboatoriskie pakalpojumi saistībā ar koronavīrusa "Covid-19" uzliesmojumu un tā seku novēršanu 2021.gada maijā, t.sk.:</t>
  </si>
  <si>
    <t>Nr.531</t>
  </si>
  <si>
    <t>https://likumi.lv/ta/id/325330</t>
  </si>
  <si>
    <t>Neatliekamā medicīniskā palīdzības dienesta atvaļinājumu rezerves uzkrājumu nodrošināšana par 2021.gada janvāri, sakarā ar faktiski izmaksātajām piemaksām atbildīgo institūciju ārstniecības personām un citiem nodarbinātajiem no 2021.gada 1.janvāra līdz 2021.gada 31.janvārim par darbu paaugstināta riska un slodzes apstākļos ārkārtas sabiedrības veselības apdraudējumā saistībā ar Covid-19 uzliesmojumu un tā seku novēršanu.</t>
  </si>
  <si>
    <t xml:space="preserve">A.Medical SIA </t>
  </si>
  <si>
    <t>NMS Riga  SIA</t>
  </si>
  <si>
    <t>Amrid, SIA</t>
  </si>
  <si>
    <t>Lai nodrošinātu Neatliekamās medicīniskās palīdzības dienestam samaksu par ārstniecības personu un pārējo nodarbināto virsstundu darbu par laikposmu no 2020. gada 1. decembra līdz 2021. gada 28. februārim</t>
  </si>
  <si>
    <t>Lai nodrošinātu Slimību profilakses un kontroles centram  samaksu par ārstniecības personu un pārējo nodarbināto virsstundu darbu par laikposmu no 2020. gada 1. decembra līdz 2021. gada 28. februārim</t>
  </si>
  <si>
    <t>Neatliekamā medicīniskā palīdzības dienesta ārstniecības personu un citu nodarbināto atvaļinājumu rezerves uzkrājumu nodrošināšanai, atbilstoši aprēķinātajai piemaksu summai par 2021.gada februāri</t>
  </si>
  <si>
    <t>Neatliekamā medicīniskā palīdzības dienesta ārstniecības personu un citu nodarbināto atvaļinājumu rezerves uzkrājumu nodrošināšanai, atbilstoši aprēķinātajai piemaksu summai par 2021.gada martu</t>
  </si>
  <si>
    <t>MedBalt, SIA</t>
  </si>
  <si>
    <t>TehEksperts, SIA</t>
  </si>
  <si>
    <t>STA Grupa A/S</t>
  </si>
  <si>
    <t>TZMO Latvija SIA</t>
  </si>
  <si>
    <t>Brief, SIA</t>
  </si>
  <si>
    <t>BIOMARK, SIA</t>
  </si>
  <si>
    <t>SPODRA, SIA</t>
  </si>
  <si>
    <t xml:space="preserve"> Neatliekamās medicīniskās palīdzības dienestam, lai sniegtu neatliekamo medicīnisko palīdzību personām, kurām vakcinācija pret Covid-19 infekciju izraisījusi komplikācijas (blakusparādības):</t>
  </si>
  <si>
    <t>Nodrošināta darba samaksa NMPD brigāžu darbiniekiem par iesaisti darbā pie lielajiem vakcinācijas centriem</t>
  </si>
  <si>
    <t>Nodrošināta NMPD brigāžu personāla ēdināšana pie vakcinācijas centriem</t>
  </si>
  <si>
    <t>Neatliekamā medicīniskā palīdzības dienesta brigāžu personāls</t>
  </si>
  <si>
    <t>Morient IG, SIA</t>
  </si>
  <si>
    <t>Baltic Restaurants Latvia  SIA</t>
  </si>
  <si>
    <t>Samaksa par faktiski izmaksātajām piemaksām Neatliekamā medicīniskā palīdzības dienesta ārstniecības personām un citiem nodarbinātajiem no 2021.gada 1.aprīļa līdz 2021.gada 30.aprīlim par darbu paaugstināta riska un slodzes apstākļos ārkārtas sabiedrības veselības apdraudējumā saistībā ar Covid-19 uzliesmojumu un tā seku novēršanu</t>
  </si>
  <si>
    <t>Neatliekamā medicīniskā palīdzības dienesta ārstniecības personām un citiem nodarbinātajiem</t>
  </si>
  <si>
    <t>Neatliekamās medicīniskās palīdzības dienesta ārstniecības personām un pārējiem nodarbinātajiem, kuri iesaistīti covid-19 jautājumu risināšanā un seku novēršanā</t>
  </si>
  <si>
    <t>Neatliekamā medicīniskā palīdzības dienesta ārstniecības personu un citu nodarbināto atvaļinājumu rezerves uzkrājumu nodrošināšanai, atbilstoši aprēķinātajai piemaksu summai par 2021.gada aprīli</t>
  </si>
  <si>
    <t>Nr.101</t>
  </si>
  <si>
    <t>https://likumi.lv/ta/id/321140</t>
  </si>
  <si>
    <t>SIA "Rīgas Austrumu klīniskā universitātes slimnīca"</t>
  </si>
  <si>
    <t>Sabiedrības ar ierobežotu atbildību "Rīgas Austrumu klīniskā universitātes slimnīca" pamatkapitāla palielināšana, ieguldot tajā finanšu līdzekļus, lai nodrošinātu savlaicīgu jaunu infekcijas vīrusu celmu vai paveidu agrīnu atklāšanu, tādējādi pilnveidojot un attīstot vīrusa sekvencēšanas metodi</t>
  </si>
  <si>
    <t>Vakcinācijas projekta biroja darbinieki (Atlīdzība)</t>
  </si>
  <si>
    <t>SIA "Executive Search Baltic"</t>
  </si>
  <si>
    <t>VM Vakcinācijas projekta birojs</t>
  </si>
  <si>
    <t>Veselības ministrijai</t>
  </si>
  <si>
    <t>Veselības ministrijas darbinieki, kuri ir iesaistīti Covid-19 jautājumu risināšanā un seku novēršanā</t>
  </si>
  <si>
    <t>Atvaļinājuma rezerves uzkrājumu nodrošināšana par piemaksa daļu VM ierēdņiem un darbiniekiem, kuri ir iesaistīti Covid-19 jautājumu risināšanā un seku novēršanā par 2021.gada I.ceturksni</t>
  </si>
  <si>
    <t>Veselības ministrijas ierēdņi un darbinieki</t>
  </si>
  <si>
    <t>Valsts asinsdonoru centram</t>
  </si>
  <si>
    <t>Valsts asinsdonoru centra darbinieki, kuri ir iesaistīti Covid-19 jautājumu risināšanā un seku novēršanā</t>
  </si>
  <si>
    <t xml:space="preserve">Individuālo aizsardzības līdzekļu izmaksas 
</t>
  </si>
  <si>
    <t>Vakcinācijas centri</t>
  </si>
  <si>
    <t>Piemaksas par darbu paaugstināta riska un slodzes apstākļos ārkārtas sabiedrības veselības apdraudējumā saistībā ar koronavīrusa “Covid-19” uzliesmojumu un seku novēršanu NVD darbiniekiem 
no 2021.gada 1.jūlija līdz 30.septembrim</t>
  </si>
  <si>
    <t>Atvaļinājuma rezerves uzkrājumi NVD, atbilstoši aprēķinātajai piemaksu summai no 2021.gada 1.jūlija līdz 30.septembrim</t>
  </si>
  <si>
    <t>Atvaļinājuma rezerves uzkrājumi ģimenes ārstu praksēm, atbistoši aprēķinātajai piemaksu summai no 2021.gada 1.jūlija līdz 30.septembrim</t>
  </si>
  <si>
    <t>Piemaksas par darbu paaugstināta riska un slodzes apstākļos ārkārtas sabiedrības veselības apdraudējumā saistībā ar koronavīrusa “Covid-19” uzliesmojumu un seku novēršanu ģimenes ārstu praksēm no 2021.gada no 2021.gada 1.jūlija līdz 30.septembrim</t>
  </si>
  <si>
    <t>Piemaksa darbam ar COVID-19 pacientiem sekundārajā veselības aprūpē no 2021.gada 1.jūlija līdz 30.septembrim</t>
  </si>
  <si>
    <t>Piemaksas farmaceitiem par kompensējamo medikamentu izsniegšanu saistībā ar koronavīrusa “Covid-19” uzliesmojumu un seku novēršanu no 2021.gada 1.jūlija līdz 30.septembrim</t>
  </si>
  <si>
    <t>Piemaksas stacionāro ārstniecības iestāžu ārstniecības personām un citiem nodarbinātajiem par darbu paaugstināta riska un slodzes apstākļos saistībā ar Covid-19 uzliesmojuma un tā seku novēršanu no 2021.gada 1.jūlija līdz 30.septembrim (t.sk., piemaksas uzņemšanas nodaļās, ārstniecības iestādes Covid-19 jautājumu risināšana)</t>
  </si>
  <si>
    <t>Atvaļinājuma rezerves uzkrājumi stacionārām ārstniecības iestādēm, atbistoši aprēķinātajai piemaksu summai no 2021.gada 1.jūlija līdz 30.septembrim</t>
  </si>
  <si>
    <t>Atvaļinājuma rezerves uzkrājumi Neatliekamās medicīniskās palīdzības dienestam atbilstoši aprēķinātajai piemaksu summai no 2021.gada 1.jūlija līdz 30.septembrim</t>
  </si>
  <si>
    <t>Atvaļinājuma rezerves uzkrājumi Slimību profilakses un kontroles centram  atbilstoši aprēķinātajai piemaksu summai no 2021.gada 1.jūlija līdz 30.septembrim</t>
  </si>
  <si>
    <t>Atvaļinājuma rezerves uzkrājumi Veselības ministrijai atbilstoši aprēķinātajai piemaksu summai no 2021.gada 1.jūlija līdz 30.septembrim</t>
  </si>
  <si>
    <t>Atvaļinājuma rezerves uzkrājumi Veselības inspekcijai atbilstoši aprēķinātajai piemaksu summai no 2021.gada 1.jūlija līdz 30.septembrim</t>
  </si>
  <si>
    <t>Atvaļinājuma rezerves uzkrājumi Valsts asinsdonoru centram atbilstoši aprēķinātajai piemaksu summai no 2021.gada 1.jūlija līdz 30.septembrim</t>
  </si>
  <si>
    <t>SIA "Daugavpils reģionālā slimnīca"</t>
  </si>
  <si>
    <t xml:space="preserve">SIA "Liepājas reģionālā slimnīca" </t>
  </si>
  <si>
    <t xml:space="preserve">SIA "Ziemeļkurzemes reģionālā slimnīca" </t>
  </si>
  <si>
    <t>SIA"Jelgavas pilsētas slimnīca"</t>
  </si>
  <si>
    <t>SIA "Jūrmalas slimnīca"</t>
  </si>
  <si>
    <t>SIA "Tukuma slimnīca"</t>
  </si>
  <si>
    <t>SIA "Cēsu slimnīca"</t>
  </si>
  <si>
    <t>SIA "Dobeles un apkārtnes slimnīca"</t>
  </si>
  <si>
    <t>SIA "Ogres rajona slimnīca"</t>
  </si>
  <si>
    <t>SIA "Krāslavas slimnīca"</t>
  </si>
  <si>
    <t>SIA "Preiļu slimnīca"</t>
  </si>
  <si>
    <t>SIA “Fanza”</t>
  </si>
  <si>
    <t>Līgums nr.NVD-9/14-2021 ar SIA "RITMIKA", NVD</t>
  </si>
  <si>
    <t>VSIA "Rīgas psihiatrijas un narkoloģijas centrs" līguma Nr.NVD-9/5-2021; Biedrība "Skalbes" līguma nr.NVD-5/56-2021</t>
  </si>
  <si>
    <t>Saskaņā ar noslēgtiem līgumiem</t>
  </si>
  <si>
    <t>Bērni</t>
  </si>
  <si>
    <t xml:space="preserve">Individuālo aizsarglīdzekļu (IAL) pasta izdevumi. Transporta pakalpojumi saistībā ar koronavīrusa "Covid-19" uzliesmojumu un tā seku novēršanu 2021.gada janvārī-februārī </t>
  </si>
  <si>
    <t>Piemaksas no 2021. gada 1. aprīļa līdz 2021. gada 30. aprīlim Slimību profilakses un kontroles centra nodarbinātajiem par darbu paaugstināta riska un slodzes apstākļos sabiedrības veselības apdraudējuma situācijā saistībā ar Covid-19 uzliesmojumu un seku novēršanu</t>
  </si>
  <si>
    <t>Slimību profilakses un kontroles centra nodarbinātajiem</t>
  </si>
  <si>
    <t>Atvaļinājuma rezerves uzkrājumi ģimenes ārstu praksēm, atbistoši aprēķinātajai piemaksu summai par 2021.gada janvāri - maiju</t>
  </si>
  <si>
    <t>Atvaļinājuma rezerves uzkrājumi stacionārām ārstniecības iestādēm, atbistoši aprēķinātajai piemaksu summai par 2021.gada janvāri-maiju</t>
  </si>
  <si>
    <t>Samaksa par faktiski izmaksātajām piemaksām Veselības inspekcijas ārstniecības personām un citiem nodarbinātajiem no 2021.gada 1.aprīļa līdz 2021.gada 30.aprīlim par iesaisti Covid-19 jautājumu risināšanā un seku novēršanā</t>
  </si>
  <si>
    <t>Veselības inspekcijas ierēdņi un darbinieki</t>
  </si>
  <si>
    <t>Samaksa par faktiski izmaksātajām piemaksām Veselības ministrijas ierēdņiem un darbiniekiem no 2021.gada 1.aprīļa līdz 2021.gada 30.jūnijam par iesaisti Covid-19 jautājumu risināšanā un seku novēršanā</t>
  </si>
  <si>
    <t>Atvaļinājuma rezerves uzkrājumu nodrošināšana par piemaksa daļu VM ierēdņiem un darbiniekiem, kuri ir iesaistīti Covid-19 jautājumu risināšanā un seku novēršanā par 2021.gada aprīli</t>
  </si>
  <si>
    <t>Veselības ministrijas nodarbinātie</t>
  </si>
  <si>
    <t>Izlietots uz 12.09.2021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</si>
</sst>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00_ ;[Red]\-#,##0.00\ "/>
    <numFmt numFmtId="166" formatCode="0.0000"/>
  </numFmts>
  <fonts count="13" x14ac:knownFonts="1">
    <font>
      <sz val="11"/>
      <color theme="1"/>
      <name val="Calibri"/>
      <family val="2"/>
      <charset val="186"/>
      <scheme val="minor"/>
    </font>
    <font>
      <u/>
      <sz val="11"/>
      <color theme="10"/>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sz val="11"/>
      <color theme="1"/>
      <name val="Calibri"/>
      <family val="2"/>
      <charset val="186"/>
      <scheme val="minor"/>
    </font>
    <font>
      <u/>
      <sz val="11"/>
      <color theme="10"/>
      <name val="Times New Roman"/>
      <family val="1"/>
      <charset val="186"/>
    </font>
    <font>
      <i/>
      <sz val="10"/>
      <color theme="1"/>
      <name val="Times New Roman"/>
      <family val="1"/>
      <charset val="186"/>
    </font>
    <font>
      <sz val="10"/>
      <color theme="1"/>
      <name val="Times New Roman"/>
      <family val="1"/>
      <charset val="186"/>
    </font>
    <font>
      <sz val="11"/>
      <color rgb="FFFF0000"/>
      <name val="Times New Roman"/>
      <family val="1"/>
      <charset val="186"/>
    </font>
    <font>
      <sz val="10"/>
      <name val="Times New Roman"/>
      <family val="1"/>
      <charset val="186"/>
    </font>
    <font>
      <sz val="8"/>
      <name val="Calibri"/>
      <family val="2"/>
      <charset val="186"/>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6" fillId="0" borderId="0"/>
  </cellStyleXfs>
  <cellXfs count="193">
    <xf numFmtId="0" fontId="0" fillId="0" borderId="0" xfId="0"/>
    <xf numFmtId="2" fontId="2" fillId="0" borderId="0" xfId="0" applyNumberFormat="1" applyFont="1" applyAlignment="1">
      <alignment wrapText="1"/>
    </xf>
    <xf numFmtId="2" fontId="3" fillId="0" borderId="0" xfId="0" applyNumberFormat="1" applyFont="1" applyAlignment="1">
      <alignment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2" fontId="3" fillId="0" borderId="1" xfId="0" applyNumberFormat="1" applyFont="1" applyBorder="1" applyAlignment="1">
      <alignment wrapText="1"/>
    </xf>
    <xf numFmtId="1"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wrapText="1"/>
    </xf>
    <xf numFmtId="2" fontId="3" fillId="0" borderId="0" xfId="0" applyNumberFormat="1" applyFont="1" applyBorder="1" applyAlignment="1">
      <alignment wrapText="1"/>
    </xf>
    <xf numFmtId="2" fontId="3" fillId="0" borderId="1" xfId="0" applyNumberFormat="1" applyFont="1" applyBorder="1" applyAlignment="1">
      <alignment vertical="center" wrapText="1"/>
    </xf>
    <xf numFmtId="0" fontId="4" fillId="0" borderId="1" xfId="0" applyFont="1" applyFill="1" applyBorder="1" applyAlignment="1">
      <alignment vertical="center" wrapText="1"/>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wrapText="1"/>
    </xf>
    <xf numFmtId="1"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1"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2" fontId="11" fillId="0" borderId="1" xfId="0" applyNumberFormat="1" applyFont="1" applyFill="1" applyBorder="1" applyAlignment="1">
      <alignment horizontal="left" vertical="center" wrapText="1"/>
    </xf>
    <xf numFmtId="1" fontId="3" fillId="0" borderId="1" xfId="2"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left" wrapText="1"/>
    </xf>
    <xf numFmtId="2" fontId="3" fillId="0" borderId="1" xfId="0" applyNumberFormat="1" applyFont="1" applyFill="1" applyBorder="1" applyAlignment="1">
      <alignment vertical="top" wrapText="1"/>
    </xf>
    <xf numFmtId="2" fontId="3" fillId="0" borderId="1" xfId="0" applyNumberFormat="1" applyFont="1" applyFill="1" applyBorder="1" applyAlignment="1">
      <alignment vertical="center" wrapText="1"/>
    </xf>
    <xf numFmtId="0" fontId="10" fillId="0" borderId="1" xfId="0" applyFont="1" applyFill="1" applyBorder="1" applyAlignment="1">
      <alignment vertical="center" wrapText="1"/>
    </xf>
    <xf numFmtId="2" fontId="1" fillId="0" borderId="1" xfId="1" applyNumberFormat="1" applyFill="1" applyBorder="1" applyAlignment="1">
      <alignment horizontal="center" vertical="center" wrapText="1"/>
    </xf>
    <xf numFmtId="165" fontId="9" fillId="3" borderId="1" xfId="0" applyNumberFormat="1" applyFont="1" applyFill="1" applyBorder="1" applyAlignment="1">
      <alignment horizontal="left" vertical="center" wrapText="1"/>
    </xf>
    <xf numFmtId="165" fontId="9" fillId="3" borderId="1"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65" fontId="9" fillId="0" borderId="1" xfId="0" applyNumberFormat="1" applyFont="1" applyBorder="1" applyAlignment="1">
      <alignment horizontal="left" vertical="center" wrapText="1"/>
    </xf>
    <xf numFmtId="2" fontId="11" fillId="0" borderId="1" xfId="0" applyNumberFormat="1" applyFont="1" applyBorder="1" applyAlignment="1">
      <alignment vertical="center" wrapText="1"/>
    </xf>
    <xf numFmtId="2" fontId="11" fillId="3" borderId="1" xfId="0" applyNumberFormat="1" applyFont="1" applyFill="1" applyBorder="1" applyAlignment="1">
      <alignment vertical="center" wrapText="1"/>
    </xf>
    <xf numFmtId="2" fontId="9" fillId="0" borderId="1" xfId="0" applyNumberFormat="1" applyFont="1" applyBorder="1" applyAlignment="1">
      <alignment vertical="center" wrapText="1"/>
    </xf>
    <xf numFmtId="2" fontId="11" fillId="0" borderId="1" xfId="0" applyNumberFormat="1" applyFont="1" applyFill="1" applyBorder="1" applyAlignment="1">
      <alignment vertical="center" wrapText="1"/>
    </xf>
    <xf numFmtId="165" fontId="9" fillId="3" borderId="1" xfId="0" applyNumberFormat="1" applyFont="1" applyFill="1" applyBorder="1" applyAlignment="1">
      <alignment vertical="center" wrapText="1"/>
    </xf>
    <xf numFmtId="2" fontId="10" fillId="0" borderId="1" xfId="0" applyNumberFormat="1" applyFont="1" applyBorder="1" applyAlignment="1">
      <alignment wrapText="1"/>
    </xf>
    <xf numFmtId="165" fontId="9" fillId="0" borderId="1" xfId="0" applyNumberFormat="1" applyFont="1" applyFill="1" applyBorder="1" applyAlignment="1">
      <alignment horizontal="left" vertical="center" wrapText="1"/>
    </xf>
    <xf numFmtId="2" fontId="11"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2"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2" fontId="1" fillId="0" borderId="1" xfId="1" applyNumberFormat="1" applyBorder="1" applyAlignment="1">
      <alignment vertical="center" wrapText="1"/>
    </xf>
    <xf numFmtId="2" fontId="4" fillId="0" borderId="1" xfId="0" applyNumberFormat="1" applyFont="1" applyBorder="1" applyAlignment="1">
      <alignment wrapText="1"/>
    </xf>
    <xf numFmtId="2" fontId="9" fillId="0" borderId="1" xfId="0" applyNumberFormat="1" applyFont="1" applyFill="1" applyBorder="1" applyAlignment="1">
      <alignment vertical="center" wrapText="1"/>
    </xf>
    <xf numFmtId="1" fontId="3" fillId="0" borderId="2" xfId="0" applyNumberFormat="1" applyFont="1" applyBorder="1" applyAlignment="1">
      <alignment horizontal="center" vertical="center" wrapText="1"/>
    </xf>
    <xf numFmtId="2"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2" xfId="0" applyNumberFormat="1" applyFont="1" applyBorder="1" applyAlignment="1">
      <alignment horizontal="center" wrapText="1"/>
    </xf>
    <xf numFmtId="0" fontId="1" fillId="0" borderId="3" xfId="1" applyFill="1" applyBorder="1" applyAlignment="1">
      <alignment horizontal="center" vertical="center"/>
    </xf>
    <xf numFmtId="2" fontId="3" fillId="0" borderId="1" xfId="0" applyNumberFormat="1" applyFont="1" applyBorder="1" applyAlignment="1">
      <alignment horizontal="left" vertical="center" wrapText="1"/>
    </xf>
    <xf numFmtId="2" fontId="3" fillId="0" borderId="5" xfId="0" applyNumberFormat="1" applyFont="1" applyBorder="1" applyAlignment="1">
      <alignment vertical="top" wrapText="1"/>
    </xf>
    <xf numFmtId="2" fontId="3" fillId="0" borderId="1" xfId="0" applyNumberFormat="1" applyFont="1" applyBorder="1" applyAlignment="1">
      <alignment vertical="top" wrapText="1"/>
    </xf>
    <xf numFmtId="2" fontId="3" fillId="0" borderId="6" xfId="0" applyNumberFormat="1" applyFont="1" applyBorder="1" applyAlignment="1">
      <alignment vertical="top" wrapText="1"/>
    </xf>
    <xf numFmtId="2" fontId="3" fillId="0" borderId="2" xfId="0" applyNumberFormat="1" applyFont="1" applyBorder="1" applyAlignment="1">
      <alignment vertical="top" wrapText="1"/>
    </xf>
    <xf numFmtId="1" fontId="3" fillId="0" borderId="1" xfId="0" applyNumberFormat="1" applyFont="1" applyFill="1" applyBorder="1" applyAlignment="1">
      <alignment horizontal="center" vertical="center" wrapText="1"/>
    </xf>
    <xf numFmtId="2" fontId="10" fillId="0" borderId="1" xfId="0" applyNumberFormat="1" applyFont="1" applyFill="1" applyBorder="1" applyAlignment="1">
      <alignment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lef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4" fillId="0" borderId="1" xfId="0" applyNumberFormat="1" applyFont="1" applyFill="1" applyBorder="1" applyAlignment="1">
      <alignment vertical="center" wrapText="1"/>
    </xf>
    <xf numFmtId="2" fontId="11" fillId="0" borderId="1" xfId="0" applyNumberFormat="1" applyFont="1" applyFill="1" applyBorder="1" applyAlignment="1">
      <alignment horizontal="left" wrapText="1"/>
    </xf>
    <xf numFmtId="2" fontId="11" fillId="3" borderId="1" xfId="0" applyNumberFormat="1" applyFont="1" applyFill="1" applyBorder="1" applyAlignment="1">
      <alignment horizontal="left" vertical="center" wrapText="1"/>
    </xf>
    <xf numFmtId="2" fontId="4" fillId="0" borderId="1" xfId="0" applyNumberFormat="1" applyFont="1" applyFill="1" applyBorder="1" applyAlignment="1">
      <alignment horizontal="left" vertical="center" wrapText="1"/>
    </xf>
    <xf numFmtId="165" fontId="3" fillId="3" borderId="1" xfId="0" applyNumberFormat="1" applyFont="1" applyFill="1" applyBorder="1" applyAlignment="1">
      <alignment vertical="center" wrapText="1"/>
    </xf>
    <xf numFmtId="165" fontId="3" fillId="0" borderId="1" xfId="0" applyNumberFormat="1" applyFont="1" applyBorder="1" applyAlignment="1">
      <alignment horizontal="left" vertical="center" wrapText="1"/>
    </xf>
    <xf numFmtId="165" fontId="3" fillId="0" borderId="1" xfId="0" applyNumberFormat="1" applyFont="1" applyFill="1" applyBorder="1" applyAlignment="1">
      <alignment horizontal="left" vertical="center" wrapText="1"/>
    </xf>
    <xf numFmtId="165" fontId="3" fillId="0" borderId="2"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2" fontId="3" fillId="0" borderId="0" xfId="0" applyNumberFormat="1" applyFont="1" applyAlignment="1">
      <alignment horizontal="center" wrapText="1"/>
    </xf>
    <xf numFmtId="2" fontId="3" fillId="0" borderId="1" xfId="0" applyNumberFormat="1" applyFont="1" applyBorder="1" applyAlignment="1">
      <alignment horizontal="center" wrapText="1"/>
    </xf>
    <xf numFmtId="2" fontId="3" fillId="0" borderId="1" xfId="0" applyNumberFormat="1" applyFont="1" applyFill="1" applyBorder="1" applyAlignment="1">
      <alignment horizontal="center" wrapText="1"/>
    </xf>
    <xf numFmtId="166" fontId="3" fillId="0" borderId="1" xfId="0" applyNumberFormat="1" applyFont="1" applyBorder="1" applyAlignment="1">
      <alignment horizontal="center" wrapText="1"/>
    </xf>
    <xf numFmtId="1"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1" fontId="3" fillId="0" borderId="1" xfId="0" applyNumberFormat="1" applyFont="1" applyBorder="1" applyAlignment="1">
      <alignment horizontal="center"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center"/>
    </xf>
    <xf numFmtId="2" fontId="3" fillId="0" borderId="5" xfId="0" applyNumberFormat="1" applyFont="1" applyBorder="1" applyAlignment="1">
      <alignment horizontal="center" vertical="top" wrapText="1"/>
    </xf>
    <xf numFmtId="2" fontId="3" fillId="0" borderId="6" xfId="0" applyNumberFormat="1" applyFont="1" applyBorder="1" applyAlignment="1">
      <alignment horizontal="center" vertical="top" wrapText="1"/>
    </xf>
    <xf numFmtId="2" fontId="4" fillId="0" borderId="1" xfId="0" applyNumberFormat="1" applyFont="1" applyBorder="1" applyAlignment="1">
      <alignment horizontal="center" wrapText="1"/>
    </xf>
    <xf numFmtId="2" fontId="10" fillId="0" borderId="1" xfId="0" applyNumberFormat="1" applyFont="1" applyBorder="1" applyAlignment="1">
      <alignment horizontal="center" wrapText="1"/>
    </xf>
    <xf numFmtId="2" fontId="3" fillId="0" borderId="2"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3" fillId="0" borderId="1" xfId="0" applyNumberFormat="1" applyFont="1" applyBorder="1" applyAlignment="1">
      <alignment horizontal="center"/>
    </xf>
    <xf numFmtId="2" fontId="4"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3" fontId="3" fillId="0" borderId="5"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2" fontId="3" fillId="0" borderId="0" xfId="0" applyNumberFormat="1" applyFont="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left" vertical="center" wrapText="1"/>
    </xf>
    <xf numFmtId="2" fontId="3" fillId="0" borderId="1" xfId="0" applyNumberFormat="1" applyFont="1" applyBorder="1" applyAlignment="1">
      <alignment horizontal="left"/>
    </xf>
    <xf numFmtId="0" fontId="3" fillId="3" borderId="1" xfId="0" applyFont="1" applyFill="1" applyBorder="1" applyAlignment="1">
      <alignment horizontal="left" wrapText="1"/>
    </xf>
    <xf numFmtId="2" fontId="3" fillId="0" borderId="2" xfId="0" applyNumberFormat="1" applyFont="1" applyBorder="1" applyAlignment="1">
      <alignment horizontal="left" wrapText="1"/>
    </xf>
    <xf numFmtId="2" fontId="3" fillId="3" borderId="1" xfId="0" applyNumberFormat="1" applyFont="1" applyFill="1" applyBorder="1" applyAlignment="1">
      <alignment horizontal="left" wrapText="1"/>
    </xf>
    <xf numFmtId="2" fontId="4" fillId="0" borderId="1" xfId="0" applyNumberFormat="1" applyFont="1" applyBorder="1" applyAlignment="1">
      <alignment horizontal="left" vertical="center" wrapText="1"/>
    </xf>
    <xf numFmtId="2" fontId="4" fillId="0" borderId="2" xfId="0" applyNumberFormat="1" applyFont="1" applyBorder="1" applyAlignment="1">
      <alignment horizontal="left" wrapText="1"/>
    </xf>
    <xf numFmtId="2" fontId="3" fillId="0" borderId="2" xfId="0" applyNumberFormat="1" applyFont="1" applyBorder="1" applyAlignment="1">
      <alignment horizontal="left" vertical="center" wrapText="1"/>
    </xf>
    <xf numFmtId="0" fontId="3" fillId="0" borderId="3" xfId="0" applyFont="1" applyFill="1" applyBorder="1" applyAlignment="1">
      <alignment horizontal="left" vertical="center" wrapText="1"/>
    </xf>
    <xf numFmtId="165" fontId="3" fillId="3" borderId="1" xfId="0" applyNumberFormat="1" applyFont="1" applyFill="1" applyBorder="1" applyAlignment="1">
      <alignment horizontal="left" vertical="center" wrapText="1"/>
    </xf>
    <xf numFmtId="1" fontId="4" fillId="0" borderId="2"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2" xfId="0" applyNumberFormat="1" applyFont="1" applyBorder="1" applyAlignment="1">
      <alignment horizontal="left" vertical="center" wrapText="1"/>
    </xf>
    <xf numFmtId="2" fontId="3" fillId="0" borderId="4" xfId="0" applyNumberFormat="1" applyFont="1" applyBorder="1" applyAlignment="1">
      <alignment horizontal="left" vertical="center" wrapText="1"/>
    </xf>
    <xf numFmtId="2" fontId="3" fillId="0" borderId="3" xfId="0" applyNumberFormat="1" applyFont="1" applyBorder="1" applyAlignment="1">
      <alignment horizontal="left"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4" xfId="1" applyNumberFormat="1" applyFont="1" applyBorder="1" applyAlignment="1">
      <alignment horizontal="center" vertical="center" wrapText="1"/>
    </xf>
    <xf numFmtId="2" fontId="7" fillId="0" borderId="3" xfId="1" applyNumberFormat="1"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2" fontId="7" fillId="0" borderId="1" xfId="1" applyNumberFormat="1" applyFont="1" applyFill="1" applyBorder="1" applyAlignment="1">
      <alignment horizontal="center" vertical="center" wrapText="1"/>
    </xf>
    <xf numFmtId="0" fontId="1" fillId="0" borderId="1" xfId="1" applyFill="1" applyBorder="1" applyAlignment="1">
      <alignment horizontal="center" vertical="center"/>
    </xf>
    <xf numFmtId="0" fontId="7" fillId="0" borderId="1" xfId="1" applyFont="1" applyFill="1" applyBorder="1" applyAlignment="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2" fontId="8" fillId="0" borderId="0" xfId="0" applyNumberFormat="1" applyFont="1" applyAlignment="1">
      <alignment horizontal="left" wrapText="1"/>
    </xf>
    <xf numFmtId="2" fontId="3" fillId="0" borderId="1" xfId="0" applyNumberFormat="1" applyFont="1" applyBorder="1" applyAlignment="1">
      <alignment vertical="center" wrapText="1"/>
    </xf>
    <xf numFmtId="2" fontId="1" fillId="0" borderId="1" xfId="1" applyNumberFormat="1" applyBorder="1" applyAlignment="1">
      <alignmen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8" fillId="0" borderId="0" xfId="0" applyNumberFormat="1" applyFont="1" applyBorder="1" applyAlignment="1">
      <alignment horizontal="left"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1" fontId="3" fillId="0" borderId="1" xfId="0" applyNumberFormat="1" applyFont="1" applyBorder="1" applyAlignment="1">
      <alignment horizontal="center" vertical="center" wrapText="1"/>
    </xf>
    <xf numFmtId="2" fontId="5" fillId="2" borderId="1"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7" fillId="0" borderId="1" xfId="1" applyNumberFormat="1" applyFont="1" applyFill="1" applyBorder="1" applyAlignment="1">
      <alignment horizontal="center" vertical="center"/>
    </xf>
    <xf numFmtId="2" fontId="1" fillId="0" borderId="1" xfId="1" applyNumberForma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1" fontId="3" fillId="0" borderId="2"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1" fillId="0" borderId="2" xfId="1" applyNumberFormat="1" applyFill="1" applyBorder="1" applyAlignment="1">
      <alignment horizontal="center" vertical="center" wrapText="1"/>
    </xf>
    <xf numFmtId="2" fontId="1" fillId="0" borderId="4" xfId="1" applyNumberFormat="1" applyFill="1" applyBorder="1" applyAlignment="1">
      <alignment horizontal="center" vertical="center" wrapText="1"/>
    </xf>
    <xf numFmtId="2" fontId="1" fillId="0" borderId="3" xfId="1" applyNumberFormat="1" applyFill="1" applyBorder="1" applyAlignment="1">
      <alignment horizontal="center" vertical="center" wrapText="1"/>
    </xf>
    <xf numFmtId="1" fontId="3" fillId="0" borderId="4" xfId="0" applyNumberFormat="1" applyFont="1" applyFill="1" applyBorder="1" applyAlignment="1">
      <alignment horizontal="center" vertical="center" wrapText="1"/>
    </xf>
    <xf numFmtId="2" fontId="7" fillId="0" borderId="2" xfId="1" applyNumberFormat="1" applyFont="1" applyFill="1" applyBorder="1" applyAlignment="1">
      <alignment horizontal="center" vertical="center" wrapText="1"/>
    </xf>
    <xf numFmtId="2" fontId="7" fillId="0" borderId="4" xfId="1" applyNumberFormat="1" applyFont="1" applyFill="1" applyBorder="1" applyAlignment="1">
      <alignment horizontal="center" vertical="center" wrapText="1"/>
    </xf>
    <xf numFmtId="2" fontId="3" fillId="0" borderId="2" xfId="0" applyNumberFormat="1" applyFont="1" applyFill="1" applyBorder="1" applyAlignment="1">
      <alignment vertical="center" wrapText="1"/>
    </xf>
    <xf numFmtId="2" fontId="3" fillId="0" borderId="4" xfId="0" applyNumberFormat="1" applyFont="1" applyFill="1" applyBorder="1" applyAlignment="1">
      <alignment vertical="center" wrapText="1"/>
    </xf>
    <xf numFmtId="2" fontId="3" fillId="0" borderId="3" xfId="0" applyNumberFormat="1" applyFont="1" applyFill="1" applyBorder="1" applyAlignment="1">
      <alignment vertical="center" wrapText="1"/>
    </xf>
    <xf numFmtId="0" fontId="1" fillId="0" borderId="2" xfId="1" applyFill="1" applyBorder="1" applyAlignment="1">
      <alignment vertical="center"/>
    </xf>
    <xf numFmtId="0" fontId="1" fillId="0" borderId="4" xfId="1" applyFill="1" applyBorder="1" applyAlignment="1">
      <alignment vertical="center"/>
    </xf>
    <xf numFmtId="0" fontId="1" fillId="0" borderId="3" xfId="1" applyFill="1" applyBorder="1" applyAlignment="1">
      <alignment vertical="center"/>
    </xf>
    <xf numFmtId="2" fontId="3" fillId="0" borderId="1" xfId="0" applyNumberFormat="1" applyFont="1" applyBorder="1" applyAlignment="1">
      <alignment horizontal="left" vertical="center" wrapText="1"/>
    </xf>
    <xf numFmtId="1"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vertical="center"/>
    </xf>
    <xf numFmtId="2" fontId="9" fillId="0" borderId="2" xfId="0" applyNumberFormat="1" applyFont="1" applyFill="1" applyBorder="1" applyAlignment="1">
      <alignment horizontal="center" vertical="center" wrapText="1"/>
    </xf>
    <xf numFmtId="2" fontId="9" fillId="0" borderId="4"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2" fontId="9" fillId="0" borderId="1" xfId="0" applyNumberFormat="1" applyFont="1" applyBorder="1" applyAlignment="1">
      <alignment horizontal="center" vertical="center" wrapText="1"/>
    </xf>
    <xf numFmtId="3" fontId="9" fillId="3" borderId="1" xfId="0" applyNumberFormat="1" applyFont="1" applyFill="1" applyBorder="1" applyAlignment="1">
      <alignment horizontal="center" vertical="center" wrapText="1"/>
    </xf>
    <xf numFmtId="2" fontId="1" fillId="0" borderId="2" xfId="1" applyNumberFormat="1" applyBorder="1" applyAlignment="1">
      <alignment horizontal="center" vertical="center" wrapText="1"/>
    </xf>
    <xf numFmtId="2" fontId="1" fillId="0" borderId="4" xfId="1" applyNumberFormat="1" applyBorder="1" applyAlignment="1">
      <alignment horizontal="center" vertical="center" wrapText="1"/>
    </xf>
    <xf numFmtId="2" fontId="1" fillId="0" borderId="3" xfId="1" applyNumberFormat="1" applyBorder="1" applyAlignment="1">
      <alignment horizontal="center" vertical="center" wrapText="1"/>
    </xf>
    <xf numFmtId="2" fontId="11" fillId="0" borderId="2" xfId="0" applyNumberFormat="1" applyFont="1" applyFill="1" applyBorder="1" applyAlignment="1">
      <alignment horizontal="center" vertical="center" wrapText="1"/>
    </xf>
    <xf numFmtId="2" fontId="11" fillId="0" borderId="3"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2" fontId="3" fillId="0" borderId="0" xfId="0" applyNumberFormat="1" applyFont="1" applyFill="1" applyAlignment="1">
      <alignment wrapText="1"/>
    </xf>
    <xf numFmtId="2" fontId="5"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cellXfs>
  <cellStyles count="4">
    <cellStyle name="Comma" xfId="2" builtinId="3"/>
    <cellStyle name="Hyperlink" xfId="1" builtinId="8"/>
    <cellStyle name="Normal" xfId="0" builtinId="0"/>
    <cellStyle name="Normal 2 2 2" xfId="3" xr:uid="{3144180D-73F7-4D2C-A660-9071B9E57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kumi.lv/ta/id/320017" TargetMode="External"/><Relationship Id="rId13" Type="http://schemas.openxmlformats.org/officeDocument/2006/relationships/hyperlink" Target="https://likumi.lv/ta/id/320438" TargetMode="External"/><Relationship Id="rId18" Type="http://schemas.openxmlformats.org/officeDocument/2006/relationships/hyperlink" Target="https://likumi.lv/ta/id/321139" TargetMode="External"/><Relationship Id="rId26" Type="http://schemas.openxmlformats.org/officeDocument/2006/relationships/hyperlink" Target="https://likumi.lv/ta/id/324701" TargetMode="External"/><Relationship Id="rId3" Type="http://schemas.openxmlformats.org/officeDocument/2006/relationships/hyperlink" Target="https://likumi.lv/ta/id/320379" TargetMode="External"/><Relationship Id="rId21" Type="http://schemas.openxmlformats.org/officeDocument/2006/relationships/hyperlink" Target="https://likumi.lv/ta/id/323564" TargetMode="External"/><Relationship Id="rId34" Type="http://schemas.openxmlformats.org/officeDocument/2006/relationships/printerSettings" Target="../printerSettings/printerSettings1.bin"/><Relationship Id="rId7" Type="http://schemas.openxmlformats.org/officeDocument/2006/relationships/hyperlink" Target="https://likumi.lv/ta/id/321242" TargetMode="External"/><Relationship Id="rId12" Type="http://schemas.openxmlformats.org/officeDocument/2006/relationships/hyperlink" Target="https://likumi.lv/ta/id/320833" TargetMode="External"/><Relationship Id="rId17" Type="http://schemas.openxmlformats.org/officeDocument/2006/relationships/hyperlink" Target="https://likumi.lv/ta/id/323308" TargetMode="External"/><Relationship Id="rId25" Type="http://schemas.openxmlformats.org/officeDocument/2006/relationships/hyperlink" Target="https://likumi.lv/ta/id/324700" TargetMode="External"/><Relationship Id="rId33" Type="http://schemas.openxmlformats.org/officeDocument/2006/relationships/hyperlink" Target="https://likumi.lv/ta/id/321140" TargetMode="External"/><Relationship Id="rId2" Type="http://schemas.openxmlformats.org/officeDocument/2006/relationships/hyperlink" Target="https://likumi.lv/ta/id/320280" TargetMode="External"/><Relationship Id="rId16" Type="http://schemas.openxmlformats.org/officeDocument/2006/relationships/hyperlink" Target="https://likumi.lv/ta/id/322652-par-finansu-lidzeklu-pieskirsanu-no-valsts-budzeta-programmas-lidzekli-neparedzetiem-gadijumiem" TargetMode="External"/><Relationship Id="rId20" Type="http://schemas.openxmlformats.org/officeDocument/2006/relationships/hyperlink" Target="https://likumi.lv/ta/id/320367" TargetMode="External"/><Relationship Id="rId29" Type="http://schemas.openxmlformats.org/officeDocument/2006/relationships/hyperlink" Target="https://likumi.lv/ta/id/324809" TargetMode="External"/><Relationship Id="rId1" Type="http://schemas.openxmlformats.org/officeDocument/2006/relationships/hyperlink" Target="https://likumi.lv/ta/id/319405" TargetMode="External"/><Relationship Id="rId6" Type="http://schemas.openxmlformats.org/officeDocument/2006/relationships/hyperlink" Target="https://likumi.lv/ta/id/322046" TargetMode="External"/><Relationship Id="rId11" Type="http://schemas.openxmlformats.org/officeDocument/2006/relationships/hyperlink" Target="https://likumi.lv/ta/id/320957" TargetMode="External"/><Relationship Id="rId24" Type="http://schemas.openxmlformats.org/officeDocument/2006/relationships/hyperlink" Target="https://likumi.lv/ta/id/324692" TargetMode="External"/><Relationship Id="rId32" Type="http://schemas.openxmlformats.org/officeDocument/2006/relationships/hyperlink" Target="https://likumi.lv/ta/id/325330" TargetMode="External"/><Relationship Id="rId5" Type="http://schemas.openxmlformats.org/officeDocument/2006/relationships/hyperlink" Target="https://likumi.lv/ta/id/321800" TargetMode="External"/><Relationship Id="rId15" Type="http://schemas.openxmlformats.org/officeDocument/2006/relationships/hyperlink" Target="https://likumi.lv/ta/id/321649-par-finansu-lidzeklu-pieskirsanu-no-valsts-budzeta-programmas-lidzekli-neparedzetiem-gadijumiem" TargetMode="External"/><Relationship Id="rId23" Type="http://schemas.openxmlformats.org/officeDocument/2006/relationships/hyperlink" Target="https://likumi.lv/ta/id/322458" TargetMode="External"/><Relationship Id="rId28" Type="http://schemas.openxmlformats.org/officeDocument/2006/relationships/hyperlink" Target="https://likumi.lv/ta/id/324703" TargetMode="External"/><Relationship Id="rId10" Type="http://schemas.openxmlformats.org/officeDocument/2006/relationships/hyperlink" Target="https://likumi.lv/ta/id/321650" TargetMode="External"/><Relationship Id="rId19" Type="http://schemas.openxmlformats.org/officeDocument/2006/relationships/hyperlink" Target="https://likumi.lv/ta/id/323306" TargetMode="External"/><Relationship Id="rId31" Type="http://schemas.openxmlformats.org/officeDocument/2006/relationships/hyperlink" Target="https://likumi.lv/ta/id/325671" TargetMode="External"/><Relationship Id="rId4" Type="http://schemas.openxmlformats.org/officeDocument/2006/relationships/hyperlink" Target="https://likumi.lv/ta/id/321490" TargetMode="External"/><Relationship Id="rId9" Type="http://schemas.openxmlformats.org/officeDocument/2006/relationships/hyperlink" Target="https://likumi.lv/ta/id/320018" TargetMode="External"/><Relationship Id="rId14" Type="http://schemas.openxmlformats.org/officeDocument/2006/relationships/hyperlink" Target="https://likumi.lv/ta/id/322777" TargetMode="External"/><Relationship Id="rId22" Type="http://schemas.openxmlformats.org/officeDocument/2006/relationships/hyperlink" Target="https://likumi.lv/ta/id/323482" TargetMode="External"/><Relationship Id="rId27" Type="http://schemas.openxmlformats.org/officeDocument/2006/relationships/hyperlink" Target="https://likumi.lv/ta/id/320958" TargetMode="External"/><Relationship Id="rId30" Type="http://schemas.openxmlformats.org/officeDocument/2006/relationships/hyperlink" Target="https://likumi.lv/ta/id/325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03EF-FAC3-4AE4-AD9F-4D1F77907082}">
  <sheetPr>
    <tabColor rgb="FFFFC000"/>
  </sheetPr>
  <dimension ref="A1:P314"/>
  <sheetViews>
    <sheetView tabSelected="1" zoomScale="81" zoomScaleNormal="81" workbookViewId="0">
      <selection activeCell="A323" sqref="A323"/>
    </sheetView>
  </sheetViews>
  <sheetFormatPr defaultColWidth="9.109375" defaultRowHeight="13.8" x14ac:dyDescent="0.25"/>
  <cols>
    <col min="1" max="1" width="60.88671875" style="2" customWidth="1"/>
    <col min="2" max="2" width="11.33203125" style="6" customWidth="1"/>
    <col min="3" max="3" width="8.5546875" style="6" customWidth="1"/>
    <col min="4" max="4" width="19.88671875" style="6" customWidth="1"/>
    <col min="5" max="5" width="27.109375" style="6" customWidth="1"/>
    <col min="6" max="6" width="12.44140625" style="2" customWidth="1"/>
    <col min="7" max="7" width="15.109375" style="188" customWidth="1"/>
    <col min="8" max="8" width="37.88671875" style="2" customWidth="1"/>
    <col min="9" max="9" width="13.6640625" style="81" customWidth="1"/>
    <col min="10" max="10" width="11.5546875" style="81" customWidth="1"/>
    <col min="11" max="11" width="19" style="103" customWidth="1"/>
    <col min="12" max="12" width="11.33203125" style="2" bestFit="1" customWidth="1"/>
    <col min="13" max="16384" width="9.109375" style="2"/>
  </cols>
  <sheetData>
    <row r="1" spans="1:11" ht="27.6" x14ac:dyDescent="0.25">
      <c r="A1" s="1" t="s">
        <v>0</v>
      </c>
      <c r="B1" s="2"/>
      <c r="C1" s="2"/>
      <c r="D1" s="2"/>
      <c r="E1" s="2"/>
    </row>
    <row r="2" spans="1:11" x14ac:dyDescent="0.25">
      <c r="B2" s="2"/>
      <c r="C2" s="2"/>
      <c r="D2" s="2"/>
      <c r="E2" s="2"/>
    </row>
    <row r="3" spans="1:11" ht="55.2" x14ac:dyDescent="0.25">
      <c r="A3" s="3" t="s">
        <v>20</v>
      </c>
      <c r="B3" s="4" t="s">
        <v>1</v>
      </c>
      <c r="C3" s="4" t="s">
        <v>2</v>
      </c>
      <c r="D3" s="4" t="s">
        <v>3</v>
      </c>
      <c r="E3" s="4" t="s">
        <v>4</v>
      </c>
      <c r="F3" s="5" t="s">
        <v>5</v>
      </c>
      <c r="G3" s="189" t="s">
        <v>465</v>
      </c>
      <c r="H3" s="5" t="s">
        <v>6</v>
      </c>
      <c r="I3" s="68" t="s">
        <v>7</v>
      </c>
      <c r="J3" s="68" t="s">
        <v>8</v>
      </c>
      <c r="K3" s="68" t="s">
        <v>9</v>
      </c>
    </row>
    <row r="4" spans="1:11" ht="13.95" customHeight="1" x14ac:dyDescent="0.25">
      <c r="A4" s="150" t="s">
        <v>163</v>
      </c>
      <c r="B4" s="150"/>
      <c r="C4" s="150"/>
      <c r="D4" s="150"/>
      <c r="E4" s="150"/>
      <c r="F4" s="150"/>
      <c r="G4" s="150"/>
      <c r="H4" s="150"/>
      <c r="I4" s="150"/>
      <c r="J4" s="150"/>
      <c r="K4" s="150"/>
    </row>
    <row r="5" spans="1:11" ht="69.599999999999994" customHeight="1" x14ac:dyDescent="0.25">
      <c r="A5" s="10" t="s">
        <v>22</v>
      </c>
      <c r="B5" s="127" t="s">
        <v>24</v>
      </c>
      <c r="C5" s="127" t="s">
        <v>178</v>
      </c>
      <c r="D5" s="127"/>
      <c r="E5" s="136" t="s">
        <v>23</v>
      </c>
      <c r="F5" s="9" t="s">
        <v>25</v>
      </c>
      <c r="G5" s="116">
        <v>4779150</v>
      </c>
      <c r="H5" s="10"/>
      <c r="I5" s="82"/>
      <c r="J5" s="82"/>
      <c r="K5" s="104" t="s">
        <v>26</v>
      </c>
    </row>
    <row r="6" spans="1:11" ht="41.4" x14ac:dyDescent="0.25">
      <c r="A6" s="10" t="s">
        <v>35</v>
      </c>
      <c r="B6" s="127"/>
      <c r="C6" s="127"/>
      <c r="D6" s="127"/>
      <c r="E6" s="136"/>
      <c r="F6" s="28">
        <v>188233</v>
      </c>
      <c r="G6" s="28">
        <v>188233</v>
      </c>
      <c r="H6" s="10"/>
      <c r="I6" s="82"/>
      <c r="J6" s="82"/>
      <c r="K6" s="104" t="s">
        <v>34</v>
      </c>
    </row>
    <row r="7" spans="1:11" ht="41.4" x14ac:dyDescent="0.25">
      <c r="A7" s="10" t="s">
        <v>37</v>
      </c>
      <c r="B7" s="127"/>
      <c r="C7" s="127"/>
      <c r="D7" s="127"/>
      <c r="E7" s="136"/>
      <c r="F7" s="9">
        <v>6242878</v>
      </c>
      <c r="G7" s="116">
        <v>6242878</v>
      </c>
      <c r="H7" s="67"/>
      <c r="I7" s="83"/>
      <c r="J7" s="83"/>
      <c r="K7" s="71" t="s">
        <v>39</v>
      </c>
    </row>
    <row r="8" spans="1:11" ht="55.2" x14ac:dyDescent="0.25">
      <c r="A8" s="10" t="s">
        <v>38</v>
      </c>
      <c r="B8" s="127"/>
      <c r="C8" s="127"/>
      <c r="D8" s="127"/>
      <c r="E8" s="136"/>
      <c r="F8" s="9">
        <v>24022645</v>
      </c>
      <c r="G8" s="116">
        <v>24022645</v>
      </c>
      <c r="H8" s="10"/>
      <c r="I8" s="83"/>
      <c r="J8" s="83"/>
      <c r="K8" s="71" t="s">
        <v>36</v>
      </c>
    </row>
    <row r="9" spans="1:11" ht="41.4" x14ac:dyDescent="0.25">
      <c r="A9" s="16" t="s">
        <v>174</v>
      </c>
      <c r="B9" s="127" t="s">
        <v>15</v>
      </c>
      <c r="C9" s="127" t="s">
        <v>17</v>
      </c>
      <c r="D9" s="127" t="s">
        <v>16</v>
      </c>
      <c r="E9" s="136" t="s">
        <v>19</v>
      </c>
      <c r="F9" s="9">
        <v>1793053</v>
      </c>
      <c r="G9" s="28">
        <v>1793053</v>
      </c>
      <c r="H9" s="10"/>
      <c r="I9" s="7"/>
      <c r="J9" s="7"/>
      <c r="K9" s="105" t="s">
        <v>21</v>
      </c>
    </row>
    <row r="10" spans="1:11" ht="41.4" x14ac:dyDescent="0.25">
      <c r="A10" s="10" t="s">
        <v>175</v>
      </c>
      <c r="B10" s="127"/>
      <c r="C10" s="127"/>
      <c r="D10" s="127"/>
      <c r="E10" s="136"/>
      <c r="F10" s="9">
        <v>4500</v>
      </c>
      <c r="G10" s="116">
        <v>4500</v>
      </c>
      <c r="H10" s="13"/>
      <c r="I10" s="82"/>
      <c r="J10" s="82"/>
      <c r="K10" s="104" t="s">
        <v>18</v>
      </c>
    </row>
    <row r="11" spans="1:11" ht="41.4" x14ac:dyDescent="0.25">
      <c r="A11" s="10" t="s">
        <v>176</v>
      </c>
      <c r="B11" s="127"/>
      <c r="C11" s="127"/>
      <c r="D11" s="127"/>
      <c r="E11" s="136"/>
      <c r="F11" s="9">
        <v>2963895</v>
      </c>
      <c r="G11" s="116">
        <v>2963895</v>
      </c>
      <c r="H11" s="10"/>
      <c r="I11" s="83"/>
      <c r="J11" s="83"/>
      <c r="K11" s="71" t="s">
        <v>39</v>
      </c>
    </row>
    <row r="12" spans="1:11" ht="33" customHeight="1" x14ac:dyDescent="0.25">
      <c r="A12" s="10" t="s">
        <v>101</v>
      </c>
      <c r="B12" s="127" t="s">
        <v>15</v>
      </c>
      <c r="C12" s="127" t="s">
        <v>100</v>
      </c>
      <c r="D12" s="127" t="s">
        <v>11</v>
      </c>
      <c r="E12" s="153" t="s">
        <v>197</v>
      </c>
      <c r="F12" s="9">
        <v>820397</v>
      </c>
      <c r="G12" s="116">
        <v>17061</v>
      </c>
      <c r="H12" s="10" t="s">
        <v>149</v>
      </c>
      <c r="I12" s="127" t="s">
        <v>173</v>
      </c>
      <c r="J12" s="83"/>
      <c r="K12" s="144" t="s">
        <v>95</v>
      </c>
    </row>
    <row r="13" spans="1:11" ht="27.6" x14ac:dyDescent="0.25">
      <c r="A13" s="10" t="s">
        <v>102</v>
      </c>
      <c r="B13" s="127"/>
      <c r="C13" s="127"/>
      <c r="D13" s="127"/>
      <c r="E13" s="136"/>
      <c r="F13" s="9">
        <v>1972320</v>
      </c>
      <c r="G13" s="116">
        <v>908.56</v>
      </c>
      <c r="H13" s="10" t="s">
        <v>150</v>
      </c>
      <c r="I13" s="127"/>
      <c r="J13" s="83"/>
      <c r="K13" s="144"/>
    </row>
    <row r="14" spans="1:11" ht="27.6" x14ac:dyDescent="0.25">
      <c r="A14" s="10" t="s">
        <v>103</v>
      </c>
      <c r="B14" s="127"/>
      <c r="C14" s="127"/>
      <c r="D14" s="127"/>
      <c r="E14" s="136"/>
      <c r="F14" s="9">
        <v>1144327</v>
      </c>
      <c r="G14" s="116"/>
      <c r="H14" s="16" t="s">
        <v>160</v>
      </c>
      <c r="I14" s="127"/>
      <c r="J14" s="83"/>
      <c r="K14" s="144"/>
    </row>
    <row r="15" spans="1:11" ht="27.6" x14ac:dyDescent="0.25">
      <c r="A15" s="10" t="s">
        <v>104</v>
      </c>
      <c r="B15" s="127"/>
      <c r="C15" s="127"/>
      <c r="D15" s="127"/>
      <c r="E15" s="136"/>
      <c r="F15" s="9">
        <v>1232639</v>
      </c>
      <c r="G15" s="116"/>
      <c r="H15" s="16" t="s">
        <v>161</v>
      </c>
      <c r="I15" s="127"/>
      <c r="J15" s="83"/>
      <c r="K15" s="144"/>
    </row>
    <row r="16" spans="1:11" ht="27.6" x14ac:dyDescent="0.25">
      <c r="A16" s="10" t="s">
        <v>105</v>
      </c>
      <c r="B16" s="127"/>
      <c r="C16" s="127"/>
      <c r="D16" s="127"/>
      <c r="E16" s="136"/>
      <c r="F16" s="9">
        <v>222470</v>
      </c>
      <c r="G16" s="116"/>
      <c r="H16" s="16" t="s">
        <v>162</v>
      </c>
      <c r="I16" s="127"/>
      <c r="J16" s="83"/>
      <c r="K16" s="144"/>
    </row>
    <row r="17" spans="1:11" ht="27.6" x14ac:dyDescent="0.25">
      <c r="A17" s="10" t="s">
        <v>106</v>
      </c>
      <c r="B17" s="127"/>
      <c r="C17" s="127"/>
      <c r="D17" s="127"/>
      <c r="E17" s="136"/>
      <c r="F17" s="9">
        <v>198375</v>
      </c>
      <c r="G17" s="116">
        <v>64243.38</v>
      </c>
      <c r="H17" s="10" t="s">
        <v>151</v>
      </c>
      <c r="I17" s="127"/>
      <c r="J17" s="83"/>
      <c r="K17" s="144"/>
    </row>
    <row r="18" spans="1:11" ht="27.6" x14ac:dyDescent="0.25">
      <c r="A18" s="10" t="s">
        <v>107</v>
      </c>
      <c r="B18" s="127"/>
      <c r="C18" s="127"/>
      <c r="D18" s="127"/>
      <c r="E18" s="136"/>
      <c r="F18" s="9">
        <v>252329</v>
      </c>
      <c r="G18" s="116"/>
      <c r="H18" s="16" t="s">
        <v>159</v>
      </c>
      <c r="I18" s="127"/>
      <c r="J18" s="83"/>
      <c r="K18" s="144"/>
    </row>
    <row r="19" spans="1:11" ht="27.6" x14ac:dyDescent="0.25">
      <c r="A19" s="10" t="s">
        <v>108</v>
      </c>
      <c r="B19" s="127"/>
      <c r="C19" s="127"/>
      <c r="D19" s="127"/>
      <c r="E19" s="136"/>
      <c r="F19" s="9">
        <v>107776</v>
      </c>
      <c r="G19" s="116">
        <v>10479.48</v>
      </c>
      <c r="H19" s="10" t="s">
        <v>152</v>
      </c>
      <c r="I19" s="127"/>
      <c r="J19" s="83"/>
      <c r="K19" s="144"/>
    </row>
    <row r="20" spans="1:11" ht="27.6" x14ac:dyDescent="0.25">
      <c r="A20" s="10" t="s">
        <v>109</v>
      </c>
      <c r="B20" s="127"/>
      <c r="C20" s="127"/>
      <c r="D20" s="127"/>
      <c r="E20" s="136"/>
      <c r="F20" s="9">
        <v>61860</v>
      </c>
      <c r="G20" s="116"/>
      <c r="H20" s="16" t="s">
        <v>157</v>
      </c>
      <c r="I20" s="127"/>
      <c r="J20" s="83"/>
      <c r="K20" s="144"/>
    </row>
    <row r="21" spans="1:11" ht="27.6" x14ac:dyDescent="0.25">
      <c r="A21" s="10" t="s">
        <v>110</v>
      </c>
      <c r="B21" s="127"/>
      <c r="C21" s="127"/>
      <c r="D21" s="127"/>
      <c r="E21" s="136"/>
      <c r="F21" s="9">
        <v>207750</v>
      </c>
      <c r="G21" s="116"/>
      <c r="H21" s="16" t="s">
        <v>158</v>
      </c>
      <c r="I21" s="127"/>
      <c r="J21" s="83"/>
      <c r="K21" s="144"/>
    </row>
    <row r="22" spans="1:11" ht="27.6" x14ac:dyDescent="0.25">
      <c r="A22" s="10" t="s">
        <v>111</v>
      </c>
      <c r="B22" s="127"/>
      <c r="C22" s="127"/>
      <c r="D22" s="127"/>
      <c r="E22" s="136"/>
      <c r="F22" s="9">
        <v>389130</v>
      </c>
      <c r="G22" s="116">
        <v>1237.83</v>
      </c>
      <c r="H22" s="10" t="s">
        <v>153</v>
      </c>
      <c r="I22" s="127"/>
      <c r="J22" s="83"/>
      <c r="K22" s="144"/>
    </row>
    <row r="23" spans="1:11" ht="27.6" x14ac:dyDescent="0.25">
      <c r="A23" s="10" t="s">
        <v>112</v>
      </c>
      <c r="B23" s="127"/>
      <c r="C23" s="127"/>
      <c r="D23" s="127"/>
      <c r="E23" s="136"/>
      <c r="F23" s="9">
        <v>18233</v>
      </c>
      <c r="G23" s="116"/>
      <c r="H23" s="16" t="s">
        <v>155</v>
      </c>
      <c r="I23" s="127"/>
      <c r="J23" s="83"/>
      <c r="K23" s="144"/>
    </row>
    <row r="24" spans="1:11" ht="27.6" x14ac:dyDescent="0.25">
      <c r="A24" s="10" t="s">
        <v>113</v>
      </c>
      <c r="B24" s="127"/>
      <c r="C24" s="127"/>
      <c r="D24" s="127"/>
      <c r="E24" s="136"/>
      <c r="F24" s="9">
        <v>4500</v>
      </c>
      <c r="G24" s="116"/>
      <c r="H24" s="16" t="s">
        <v>156</v>
      </c>
      <c r="I24" s="127"/>
      <c r="J24" s="83"/>
      <c r="K24" s="144"/>
    </row>
    <row r="25" spans="1:11" ht="27.6" x14ac:dyDescent="0.25">
      <c r="A25" s="10" t="s">
        <v>114</v>
      </c>
      <c r="B25" s="127"/>
      <c r="C25" s="127"/>
      <c r="D25" s="127"/>
      <c r="E25" s="136"/>
      <c r="F25" s="9">
        <v>3000</v>
      </c>
      <c r="G25" s="18">
        <v>2998.38</v>
      </c>
      <c r="H25" s="10" t="s">
        <v>154</v>
      </c>
      <c r="I25" s="127"/>
      <c r="J25" s="83"/>
      <c r="K25" s="144"/>
    </row>
    <row r="26" spans="1:11" ht="14.4" customHeight="1" x14ac:dyDescent="0.25">
      <c r="A26" s="10" t="s">
        <v>115</v>
      </c>
      <c r="B26" s="127"/>
      <c r="C26" s="127"/>
      <c r="D26" s="127"/>
      <c r="E26" s="136"/>
      <c r="F26" s="9">
        <v>341069</v>
      </c>
      <c r="G26" s="116">
        <v>341068.75</v>
      </c>
      <c r="H26" s="10" t="s">
        <v>116</v>
      </c>
      <c r="I26" s="83"/>
      <c r="J26" s="83"/>
      <c r="K26" s="71" t="s">
        <v>96</v>
      </c>
    </row>
    <row r="27" spans="1:11" ht="51.6" customHeight="1" x14ac:dyDescent="0.25">
      <c r="A27" s="16" t="s">
        <v>215</v>
      </c>
      <c r="B27" s="25" t="s">
        <v>123</v>
      </c>
      <c r="C27" s="25" t="s">
        <v>10</v>
      </c>
      <c r="D27" s="124" t="s">
        <v>11</v>
      </c>
      <c r="E27" s="29" t="s">
        <v>12</v>
      </c>
      <c r="F27" s="156">
        <v>7089060</v>
      </c>
      <c r="G27" s="116">
        <v>2332200</v>
      </c>
      <c r="H27" s="13" t="s">
        <v>13</v>
      </c>
      <c r="I27" s="7"/>
      <c r="J27" s="7"/>
      <c r="K27" s="105" t="s">
        <v>14</v>
      </c>
    </row>
    <row r="28" spans="1:11" ht="78" customHeight="1" x14ac:dyDescent="0.25">
      <c r="A28" s="16" t="s">
        <v>216</v>
      </c>
      <c r="B28" s="25" t="s">
        <v>214</v>
      </c>
      <c r="C28" s="25" t="s">
        <v>218</v>
      </c>
      <c r="D28" s="126"/>
      <c r="E28" s="35" t="s">
        <v>217</v>
      </c>
      <c r="F28" s="157"/>
      <c r="G28" s="116">
        <v>2449500</v>
      </c>
      <c r="H28" s="13" t="s">
        <v>13</v>
      </c>
      <c r="I28" s="7"/>
      <c r="J28" s="7"/>
      <c r="K28" s="105" t="s">
        <v>14</v>
      </c>
    </row>
    <row r="29" spans="1:11" ht="28.2" customHeight="1" x14ac:dyDescent="0.25">
      <c r="A29" s="124" t="s">
        <v>239</v>
      </c>
      <c r="B29" s="124" t="s">
        <v>237</v>
      </c>
      <c r="C29" s="124" t="s">
        <v>238</v>
      </c>
      <c r="D29" s="124" t="s">
        <v>11</v>
      </c>
      <c r="E29" s="159" t="s">
        <v>236</v>
      </c>
      <c r="F29" s="156">
        <v>133796</v>
      </c>
      <c r="G29" s="116">
        <v>102578</v>
      </c>
      <c r="H29" s="34"/>
      <c r="I29" s="7"/>
      <c r="J29" s="7"/>
      <c r="K29" s="105" t="s">
        <v>415</v>
      </c>
    </row>
    <row r="30" spans="1:11" ht="25.8" customHeight="1" x14ac:dyDescent="0.25">
      <c r="A30" s="125"/>
      <c r="B30" s="125"/>
      <c r="C30" s="125"/>
      <c r="D30" s="125"/>
      <c r="E30" s="160"/>
      <c r="F30" s="162"/>
      <c r="G30" s="116">
        <v>2420</v>
      </c>
      <c r="H30" s="13" t="s">
        <v>416</v>
      </c>
      <c r="I30" s="7">
        <v>2420</v>
      </c>
      <c r="J30" s="7">
        <v>1</v>
      </c>
      <c r="K30" s="154" t="s">
        <v>417</v>
      </c>
    </row>
    <row r="31" spans="1:11" ht="17.399999999999999" customHeight="1" x14ac:dyDescent="0.25">
      <c r="A31" s="126"/>
      <c r="B31" s="125"/>
      <c r="C31" s="125"/>
      <c r="D31" s="125"/>
      <c r="E31" s="160"/>
      <c r="F31" s="157"/>
      <c r="G31" s="116">
        <v>28798</v>
      </c>
      <c r="H31" s="13" t="s">
        <v>91</v>
      </c>
      <c r="I31" s="84">
        <v>0.42349999999999999</v>
      </c>
      <c r="J31" s="82">
        <v>68000</v>
      </c>
      <c r="K31" s="155"/>
    </row>
    <row r="32" spans="1:11" ht="41.4" x14ac:dyDescent="0.25">
      <c r="A32" s="16" t="s">
        <v>240</v>
      </c>
      <c r="B32" s="126"/>
      <c r="C32" s="126"/>
      <c r="D32" s="126"/>
      <c r="E32" s="161"/>
      <c r="F32" s="38">
        <v>306119</v>
      </c>
      <c r="G32" s="116">
        <v>60223.159999999996</v>
      </c>
      <c r="H32" s="13" t="s">
        <v>202</v>
      </c>
      <c r="I32" s="7"/>
      <c r="J32" s="7"/>
      <c r="K32" s="105" t="s">
        <v>241</v>
      </c>
    </row>
    <row r="33" spans="1:16" ht="29.4" customHeight="1" x14ac:dyDescent="0.25">
      <c r="A33" s="10" t="s">
        <v>55</v>
      </c>
      <c r="B33" s="151" t="s">
        <v>122</v>
      </c>
      <c r="C33" s="151" t="s">
        <v>52</v>
      </c>
      <c r="D33" s="127" t="s">
        <v>11</v>
      </c>
      <c r="E33" s="152" t="s">
        <v>50</v>
      </c>
      <c r="F33" s="158">
        <v>5332095</v>
      </c>
      <c r="G33" s="117"/>
      <c r="H33" s="14"/>
      <c r="I33" s="85"/>
      <c r="J33" s="90"/>
      <c r="K33" s="106"/>
      <c r="L33" s="11"/>
      <c r="M33" s="11"/>
      <c r="N33" s="11"/>
      <c r="O33" s="11"/>
      <c r="P33" s="11"/>
    </row>
    <row r="34" spans="1:16" ht="42.6" customHeight="1" x14ac:dyDescent="0.25">
      <c r="A34" s="10" t="s">
        <v>372</v>
      </c>
      <c r="B34" s="151"/>
      <c r="C34" s="151"/>
      <c r="D34" s="127"/>
      <c r="E34" s="152"/>
      <c r="F34" s="158"/>
      <c r="G34" s="116">
        <v>367196.72</v>
      </c>
      <c r="H34" s="15" t="s">
        <v>166</v>
      </c>
      <c r="I34" s="85"/>
      <c r="J34" s="90"/>
      <c r="K34" s="104" t="s">
        <v>51</v>
      </c>
      <c r="L34" s="11"/>
      <c r="M34" s="11"/>
      <c r="N34" s="11"/>
      <c r="O34" s="11"/>
      <c r="P34" s="11"/>
    </row>
    <row r="35" spans="1:16" ht="42.6" customHeight="1" x14ac:dyDescent="0.25">
      <c r="A35" s="10" t="s">
        <v>56</v>
      </c>
      <c r="B35" s="151"/>
      <c r="C35" s="151"/>
      <c r="D35" s="127"/>
      <c r="E35" s="152"/>
      <c r="F35" s="158"/>
      <c r="G35" s="116">
        <v>427712.34</v>
      </c>
      <c r="H35" s="10" t="s">
        <v>51</v>
      </c>
      <c r="I35" s="85"/>
      <c r="J35" s="90"/>
      <c r="K35" s="104" t="s">
        <v>51</v>
      </c>
      <c r="L35" s="11"/>
      <c r="M35" s="11"/>
      <c r="N35" s="11"/>
      <c r="O35" s="11"/>
      <c r="P35" s="11"/>
    </row>
    <row r="36" spans="1:16" ht="42.6" customHeight="1" x14ac:dyDescent="0.25">
      <c r="A36" s="10" t="s">
        <v>373</v>
      </c>
      <c r="B36" s="151"/>
      <c r="C36" s="151"/>
      <c r="D36" s="127"/>
      <c r="E36" s="152"/>
      <c r="F36" s="158"/>
      <c r="G36" s="116">
        <v>42249.58</v>
      </c>
      <c r="H36" s="10" t="s">
        <v>51</v>
      </c>
      <c r="I36" s="85"/>
      <c r="J36" s="90"/>
      <c r="K36" s="104" t="s">
        <v>165</v>
      </c>
      <c r="L36" s="11"/>
      <c r="M36" s="11"/>
      <c r="N36" s="11"/>
      <c r="O36" s="11"/>
      <c r="P36" s="11"/>
    </row>
    <row r="37" spans="1:16" ht="42.6" customHeight="1" x14ac:dyDescent="0.25">
      <c r="A37" s="10" t="s">
        <v>205</v>
      </c>
      <c r="B37" s="151"/>
      <c r="C37" s="151"/>
      <c r="D37" s="127"/>
      <c r="E37" s="152"/>
      <c r="F37" s="158"/>
      <c r="G37" s="116">
        <v>56947.28</v>
      </c>
      <c r="H37" s="10" t="s">
        <v>26</v>
      </c>
      <c r="I37" s="85"/>
      <c r="J37" s="90"/>
      <c r="K37" s="104" t="s">
        <v>454</v>
      </c>
      <c r="L37" s="11"/>
      <c r="M37" s="11"/>
      <c r="N37" s="11"/>
      <c r="O37" s="11"/>
      <c r="P37" s="11"/>
    </row>
    <row r="38" spans="1:16" ht="130.5" customHeight="1" x14ac:dyDescent="0.25">
      <c r="A38" s="10" t="s">
        <v>57</v>
      </c>
      <c r="B38" s="151"/>
      <c r="C38" s="151"/>
      <c r="D38" s="127"/>
      <c r="E38" s="152"/>
      <c r="F38" s="158"/>
      <c r="G38" s="116">
        <v>216229.87</v>
      </c>
      <c r="H38" s="10" t="s">
        <v>165</v>
      </c>
      <c r="I38" s="86" t="s">
        <v>452</v>
      </c>
      <c r="J38" s="86" t="s">
        <v>167</v>
      </c>
      <c r="K38" s="107" t="s">
        <v>165</v>
      </c>
      <c r="L38" s="11"/>
      <c r="M38" s="11"/>
      <c r="N38" s="11"/>
      <c r="O38" s="11"/>
      <c r="P38" s="11"/>
    </row>
    <row r="39" spans="1:16" ht="48.6" customHeight="1" x14ac:dyDescent="0.25">
      <c r="A39" s="10" t="s">
        <v>53</v>
      </c>
      <c r="B39" s="151"/>
      <c r="C39" s="151"/>
      <c r="D39" s="127"/>
      <c r="E39" s="152"/>
      <c r="F39" s="14">
        <v>156156</v>
      </c>
      <c r="G39" s="117"/>
      <c r="H39" s="14"/>
      <c r="I39" s="87"/>
      <c r="J39" s="90"/>
      <c r="K39" s="106"/>
      <c r="L39" s="11"/>
      <c r="M39" s="11"/>
      <c r="N39" s="11"/>
      <c r="O39" s="11"/>
      <c r="P39" s="11"/>
    </row>
    <row r="40" spans="1:16" ht="36.75" customHeight="1" x14ac:dyDescent="0.25">
      <c r="A40" s="10" t="s">
        <v>54</v>
      </c>
      <c r="B40" s="151"/>
      <c r="C40" s="151"/>
      <c r="D40" s="127"/>
      <c r="E40" s="152"/>
      <c r="F40" s="9">
        <v>1568975</v>
      </c>
      <c r="G40" s="116"/>
      <c r="H40" s="9"/>
      <c r="I40" s="87"/>
      <c r="J40" s="82"/>
      <c r="K40" s="104"/>
      <c r="L40" s="11"/>
      <c r="M40" s="11"/>
      <c r="N40" s="11"/>
      <c r="O40" s="11"/>
      <c r="P40" s="11"/>
    </row>
    <row r="41" spans="1:16" ht="30" customHeight="1" x14ac:dyDescent="0.25">
      <c r="A41" s="10" t="s">
        <v>204</v>
      </c>
      <c r="B41" s="151"/>
      <c r="C41" s="151"/>
      <c r="D41" s="127"/>
      <c r="E41" s="152"/>
      <c r="F41" s="9">
        <v>53982</v>
      </c>
      <c r="G41" s="116"/>
      <c r="H41" s="9"/>
      <c r="I41" s="87"/>
      <c r="J41" s="82"/>
      <c r="K41" s="104"/>
      <c r="L41" s="11"/>
      <c r="M41" s="11"/>
    </row>
    <row r="42" spans="1:16" ht="58.8" customHeight="1" x14ac:dyDescent="0.25">
      <c r="A42" s="10" t="s">
        <v>188</v>
      </c>
      <c r="B42" s="134" t="s">
        <v>185</v>
      </c>
      <c r="C42" s="134" t="s">
        <v>184</v>
      </c>
      <c r="D42" s="124" t="s">
        <v>11</v>
      </c>
      <c r="E42" s="163" t="s">
        <v>186</v>
      </c>
      <c r="F42" s="156">
        <v>69341604</v>
      </c>
      <c r="G42" s="116"/>
      <c r="H42" s="9"/>
      <c r="I42" s="87"/>
      <c r="J42" s="82"/>
      <c r="K42" s="104"/>
      <c r="L42" s="11"/>
      <c r="M42" s="11"/>
    </row>
    <row r="43" spans="1:16" ht="106.2" customHeight="1" x14ac:dyDescent="0.25">
      <c r="A43" s="10" t="s">
        <v>189</v>
      </c>
      <c r="B43" s="135"/>
      <c r="C43" s="135"/>
      <c r="D43" s="125"/>
      <c r="E43" s="164"/>
      <c r="F43" s="162"/>
      <c r="G43" s="116">
        <f>2470319+1728305+1930158</f>
        <v>6128782</v>
      </c>
      <c r="H43" s="21"/>
      <c r="I43" s="87"/>
      <c r="J43" s="82"/>
      <c r="K43" s="104" t="s">
        <v>81</v>
      </c>
      <c r="L43" s="11"/>
      <c r="M43" s="11"/>
    </row>
    <row r="44" spans="1:16" ht="58.95" customHeight="1" x14ac:dyDescent="0.25">
      <c r="A44" s="10" t="s">
        <v>198</v>
      </c>
      <c r="B44" s="135"/>
      <c r="C44" s="135"/>
      <c r="D44" s="125"/>
      <c r="E44" s="164"/>
      <c r="F44" s="162"/>
      <c r="G44" s="116">
        <v>256084</v>
      </c>
      <c r="H44" s="9"/>
      <c r="I44" s="87"/>
      <c r="J44" s="82"/>
      <c r="K44" s="104" t="s">
        <v>74</v>
      </c>
      <c r="L44" s="11"/>
      <c r="M44" s="11"/>
    </row>
    <row r="45" spans="1:16" ht="58.95" customHeight="1" x14ac:dyDescent="0.25">
      <c r="A45" s="10" t="s">
        <v>220</v>
      </c>
      <c r="B45" s="135"/>
      <c r="C45" s="135"/>
      <c r="D45" s="125"/>
      <c r="E45" s="164"/>
      <c r="F45" s="162"/>
      <c r="G45" s="116">
        <v>181948.91</v>
      </c>
      <c r="H45" s="9"/>
      <c r="I45" s="87"/>
      <c r="J45" s="82"/>
      <c r="K45" s="108" t="s">
        <v>206</v>
      </c>
      <c r="L45" s="11"/>
      <c r="M45" s="11"/>
    </row>
    <row r="46" spans="1:16" ht="72.599999999999994" customHeight="1" x14ac:dyDescent="0.25">
      <c r="A46" s="10" t="s">
        <v>418</v>
      </c>
      <c r="B46" s="135"/>
      <c r="C46" s="135"/>
      <c r="D46" s="125"/>
      <c r="E46" s="164"/>
      <c r="F46" s="162"/>
      <c r="G46" s="116">
        <v>46139</v>
      </c>
      <c r="H46" s="58"/>
      <c r="I46" s="87"/>
      <c r="J46" s="82"/>
      <c r="K46" s="108" t="s">
        <v>419</v>
      </c>
      <c r="L46" s="11"/>
      <c r="M46" s="11"/>
    </row>
    <row r="47" spans="1:16" ht="72.599999999999994" customHeight="1" x14ac:dyDescent="0.25">
      <c r="A47" s="10" t="s">
        <v>422</v>
      </c>
      <c r="B47" s="135"/>
      <c r="C47" s="135"/>
      <c r="D47" s="125"/>
      <c r="E47" s="164"/>
      <c r="F47" s="162"/>
      <c r="G47" s="116">
        <v>8446</v>
      </c>
      <c r="H47" s="66"/>
      <c r="I47" s="87"/>
      <c r="J47" s="82"/>
      <c r="K47" s="108" t="s">
        <v>423</v>
      </c>
      <c r="L47" s="11"/>
      <c r="M47" s="11"/>
    </row>
    <row r="48" spans="1:16" ht="58.95" customHeight="1" x14ac:dyDescent="0.25">
      <c r="A48" s="10" t="s">
        <v>221</v>
      </c>
      <c r="B48" s="135"/>
      <c r="C48" s="135"/>
      <c r="D48" s="125"/>
      <c r="E48" s="164"/>
      <c r="F48" s="162"/>
      <c r="G48" s="116">
        <v>17464389.25</v>
      </c>
      <c r="H48" s="15" t="s">
        <v>72</v>
      </c>
      <c r="I48" s="87"/>
      <c r="J48" s="82"/>
      <c r="K48" s="104" t="s">
        <v>71</v>
      </c>
      <c r="L48" s="11"/>
      <c r="M48" s="11"/>
    </row>
    <row r="49" spans="1:13" ht="58.95" customHeight="1" x14ac:dyDescent="0.25">
      <c r="A49" s="10" t="s">
        <v>222</v>
      </c>
      <c r="B49" s="135"/>
      <c r="C49" s="135"/>
      <c r="D49" s="125"/>
      <c r="E49" s="164"/>
      <c r="F49" s="162"/>
      <c r="G49" s="116">
        <v>31548.21</v>
      </c>
      <c r="H49" s="15" t="s">
        <v>90</v>
      </c>
      <c r="I49" s="87"/>
      <c r="J49" s="82"/>
      <c r="K49" s="104" t="s">
        <v>128</v>
      </c>
      <c r="L49" s="11"/>
      <c r="M49" s="11"/>
    </row>
    <row r="50" spans="1:13" ht="58.95" customHeight="1" x14ac:dyDescent="0.25">
      <c r="A50" s="10" t="s">
        <v>223</v>
      </c>
      <c r="B50" s="135"/>
      <c r="C50" s="135"/>
      <c r="D50" s="125"/>
      <c r="E50" s="164"/>
      <c r="F50" s="162"/>
      <c r="G50" s="116">
        <v>933130.99</v>
      </c>
      <c r="H50" s="15" t="s">
        <v>126</v>
      </c>
      <c r="I50" s="87"/>
      <c r="J50" s="82"/>
      <c r="K50" s="15" t="s">
        <v>126</v>
      </c>
      <c r="L50" s="11"/>
      <c r="M50" s="11"/>
    </row>
    <row r="51" spans="1:13" ht="71.400000000000006" customHeight="1" x14ac:dyDescent="0.25">
      <c r="A51" s="10" t="s">
        <v>224</v>
      </c>
      <c r="B51" s="135"/>
      <c r="C51" s="135"/>
      <c r="D51" s="125"/>
      <c r="E51" s="164"/>
      <c r="F51" s="162"/>
      <c r="G51" s="116">
        <v>20266304.280000001</v>
      </c>
      <c r="H51" s="15" t="s">
        <v>90</v>
      </c>
      <c r="I51" s="87"/>
      <c r="J51" s="82"/>
      <c r="K51" s="104" t="s">
        <v>128</v>
      </c>
      <c r="L51" s="11"/>
      <c r="M51" s="11"/>
    </row>
    <row r="52" spans="1:13" ht="53.4" customHeight="1" x14ac:dyDescent="0.25">
      <c r="A52" s="10" t="s">
        <v>181</v>
      </c>
      <c r="B52" s="30" t="s">
        <v>182</v>
      </c>
      <c r="C52" s="30" t="s">
        <v>180</v>
      </c>
      <c r="D52" s="25" t="s">
        <v>11</v>
      </c>
      <c r="E52" s="29" t="s">
        <v>187</v>
      </c>
      <c r="F52" s="9">
        <v>1450330</v>
      </c>
      <c r="G52" s="116">
        <v>1017951.05</v>
      </c>
      <c r="H52" s="15" t="s">
        <v>183</v>
      </c>
      <c r="I52" s="86" t="s">
        <v>453</v>
      </c>
      <c r="J52" s="82"/>
      <c r="K52" s="104" t="s">
        <v>14</v>
      </c>
      <c r="L52" s="11"/>
      <c r="M52" s="11"/>
    </row>
    <row r="53" spans="1:13" ht="73.2" customHeight="1" x14ac:dyDescent="0.25">
      <c r="A53" s="10" t="s">
        <v>27</v>
      </c>
      <c r="B53" s="127" t="s">
        <v>28</v>
      </c>
      <c r="C53" s="127" t="s">
        <v>29</v>
      </c>
      <c r="D53" s="127" t="s">
        <v>16</v>
      </c>
      <c r="E53" s="137" t="s">
        <v>30</v>
      </c>
      <c r="F53" s="9">
        <v>2714444</v>
      </c>
      <c r="G53" s="116">
        <v>2714444</v>
      </c>
      <c r="H53" s="10"/>
      <c r="I53" s="82"/>
      <c r="J53" s="82"/>
      <c r="K53" s="104" t="s">
        <v>36</v>
      </c>
      <c r="L53" s="11"/>
      <c r="M53" s="11"/>
    </row>
    <row r="54" spans="1:13" ht="58.95" customHeight="1" x14ac:dyDescent="0.25">
      <c r="A54" s="10" t="s">
        <v>31</v>
      </c>
      <c r="B54" s="127"/>
      <c r="C54" s="127"/>
      <c r="D54" s="127"/>
      <c r="E54" s="138"/>
      <c r="F54" s="9">
        <v>119938</v>
      </c>
      <c r="G54" s="116">
        <v>119938</v>
      </c>
      <c r="H54" s="10"/>
      <c r="I54" s="82"/>
      <c r="J54" s="82"/>
      <c r="K54" s="104" t="s">
        <v>26</v>
      </c>
      <c r="L54" s="11"/>
      <c r="M54" s="11"/>
    </row>
    <row r="55" spans="1:13" ht="57" customHeight="1" x14ac:dyDescent="0.25">
      <c r="A55" s="10" t="s">
        <v>32</v>
      </c>
      <c r="B55" s="127"/>
      <c r="C55" s="127"/>
      <c r="D55" s="127"/>
      <c r="E55" s="138"/>
      <c r="F55" s="9">
        <v>23363667</v>
      </c>
      <c r="G55" s="116">
        <v>23363667</v>
      </c>
      <c r="H55" s="10"/>
      <c r="I55" s="82"/>
      <c r="J55" s="82"/>
      <c r="K55" s="104" t="s">
        <v>39</v>
      </c>
      <c r="L55" s="11"/>
      <c r="M55" s="11"/>
    </row>
    <row r="56" spans="1:13" ht="59.4" customHeight="1" x14ac:dyDescent="0.25">
      <c r="A56" s="10" t="s">
        <v>33</v>
      </c>
      <c r="B56" s="127"/>
      <c r="C56" s="127"/>
      <c r="D56" s="127"/>
      <c r="E56" s="138"/>
      <c r="F56" s="9">
        <v>174128</v>
      </c>
      <c r="G56" s="28">
        <v>174128</v>
      </c>
      <c r="H56" s="67"/>
      <c r="I56" s="82"/>
      <c r="J56" s="82"/>
      <c r="K56" s="104" t="s">
        <v>34</v>
      </c>
      <c r="L56" s="11"/>
      <c r="M56" s="11"/>
    </row>
    <row r="57" spans="1:13" ht="55.95" customHeight="1" x14ac:dyDescent="0.25">
      <c r="A57" s="10" t="s">
        <v>177</v>
      </c>
      <c r="B57" s="127"/>
      <c r="C57" s="127"/>
      <c r="D57" s="127"/>
      <c r="E57" s="138"/>
      <c r="F57" s="9">
        <v>35507</v>
      </c>
      <c r="G57" s="116">
        <v>35507</v>
      </c>
      <c r="H57" s="10"/>
      <c r="I57" s="82"/>
      <c r="J57" s="82"/>
      <c r="K57" s="104" t="s">
        <v>58</v>
      </c>
      <c r="L57" s="11"/>
      <c r="M57" s="11"/>
    </row>
    <row r="58" spans="1:13" ht="55.95" customHeight="1" x14ac:dyDescent="0.25">
      <c r="A58" s="42" t="s">
        <v>101</v>
      </c>
      <c r="B58" s="124" t="s">
        <v>28</v>
      </c>
      <c r="C58" s="165" t="s">
        <v>348</v>
      </c>
      <c r="D58" s="165" t="s">
        <v>11</v>
      </c>
      <c r="E58" s="168" t="s">
        <v>349</v>
      </c>
      <c r="F58" s="9">
        <v>12624</v>
      </c>
      <c r="G58" s="116">
        <v>0</v>
      </c>
      <c r="H58" s="10" t="s">
        <v>439</v>
      </c>
      <c r="I58" s="118" t="s">
        <v>173</v>
      </c>
      <c r="J58" s="82"/>
      <c r="K58" s="121" t="s">
        <v>95</v>
      </c>
      <c r="L58" s="11"/>
      <c r="M58" s="11"/>
    </row>
    <row r="59" spans="1:13" ht="55.95" customHeight="1" x14ac:dyDescent="0.25">
      <c r="A59" s="42" t="s">
        <v>102</v>
      </c>
      <c r="B59" s="125"/>
      <c r="C59" s="166"/>
      <c r="D59" s="166"/>
      <c r="E59" s="169"/>
      <c r="F59" s="9">
        <v>647610</v>
      </c>
      <c r="G59" s="116">
        <v>79932.09</v>
      </c>
      <c r="H59" s="10" t="s">
        <v>380</v>
      </c>
      <c r="I59" s="119"/>
      <c r="J59" s="82"/>
      <c r="K59" s="122"/>
      <c r="L59" s="11"/>
      <c r="M59" s="11"/>
    </row>
    <row r="60" spans="1:13" ht="55.95" customHeight="1" x14ac:dyDescent="0.25">
      <c r="A60" s="42" t="s">
        <v>103</v>
      </c>
      <c r="B60" s="125"/>
      <c r="C60" s="166"/>
      <c r="D60" s="166"/>
      <c r="E60" s="169"/>
      <c r="F60" s="9">
        <v>4421296</v>
      </c>
      <c r="G60" s="116">
        <v>4678.34</v>
      </c>
      <c r="H60" s="10" t="s">
        <v>160</v>
      </c>
      <c r="I60" s="119"/>
      <c r="J60" s="82"/>
      <c r="K60" s="122"/>
      <c r="L60" s="11"/>
      <c r="M60" s="11"/>
    </row>
    <row r="61" spans="1:13" ht="55.95" customHeight="1" x14ac:dyDescent="0.25">
      <c r="A61" s="55" t="s">
        <v>104</v>
      </c>
      <c r="B61" s="125"/>
      <c r="C61" s="166"/>
      <c r="D61" s="166"/>
      <c r="E61" s="169"/>
      <c r="F61" s="9">
        <v>111636</v>
      </c>
      <c r="G61" s="116">
        <v>3700.18</v>
      </c>
      <c r="H61" s="10" t="s">
        <v>440</v>
      </c>
      <c r="I61" s="119"/>
      <c r="J61" s="82"/>
      <c r="K61" s="122"/>
      <c r="L61" s="11"/>
      <c r="M61" s="11"/>
    </row>
    <row r="62" spans="1:13" ht="55.95" customHeight="1" x14ac:dyDescent="0.25">
      <c r="A62" s="42" t="s">
        <v>105</v>
      </c>
      <c r="B62" s="125"/>
      <c r="C62" s="166"/>
      <c r="D62" s="166"/>
      <c r="E62" s="169"/>
      <c r="F62" s="9">
        <v>1443383</v>
      </c>
      <c r="G62" s="116">
        <v>0</v>
      </c>
      <c r="H62" s="10" t="s">
        <v>162</v>
      </c>
      <c r="I62" s="119"/>
      <c r="J62" s="82"/>
      <c r="K62" s="122"/>
      <c r="L62" s="11"/>
      <c r="M62" s="11"/>
    </row>
    <row r="63" spans="1:13" ht="55.95" customHeight="1" x14ac:dyDescent="0.25">
      <c r="A63" s="42" t="s">
        <v>106</v>
      </c>
      <c r="B63" s="125"/>
      <c r="C63" s="166"/>
      <c r="D63" s="166"/>
      <c r="E63" s="169"/>
      <c r="F63" s="9">
        <v>1381747</v>
      </c>
      <c r="G63" s="116">
        <v>446962.91</v>
      </c>
      <c r="H63" s="10" t="s">
        <v>441</v>
      </c>
      <c r="I63" s="119"/>
      <c r="J63" s="82"/>
      <c r="K63" s="122"/>
      <c r="L63" s="11"/>
      <c r="M63" s="11"/>
    </row>
    <row r="64" spans="1:13" ht="55.95" customHeight="1" x14ac:dyDescent="0.25">
      <c r="A64" s="42" t="s">
        <v>107</v>
      </c>
      <c r="B64" s="125"/>
      <c r="C64" s="166"/>
      <c r="D64" s="166"/>
      <c r="E64" s="169"/>
      <c r="F64" s="9">
        <v>6015</v>
      </c>
      <c r="G64" s="116">
        <v>6013.7</v>
      </c>
      <c r="H64" s="10" t="s">
        <v>442</v>
      </c>
      <c r="I64" s="119"/>
      <c r="J64" s="82"/>
      <c r="K64" s="122"/>
      <c r="L64" s="11"/>
      <c r="M64" s="11"/>
    </row>
    <row r="65" spans="1:13" ht="55.95" customHeight="1" x14ac:dyDescent="0.25">
      <c r="A65" s="42" t="s">
        <v>336</v>
      </c>
      <c r="B65" s="125"/>
      <c r="C65" s="166"/>
      <c r="D65" s="166"/>
      <c r="E65" s="169"/>
      <c r="F65" s="9">
        <v>166502</v>
      </c>
      <c r="G65" s="116">
        <v>117811.65</v>
      </c>
      <c r="H65" s="10" t="s">
        <v>443</v>
      </c>
      <c r="I65" s="119"/>
      <c r="J65" s="82"/>
      <c r="K65" s="122"/>
      <c r="L65" s="11"/>
      <c r="M65" s="11"/>
    </row>
    <row r="66" spans="1:13" ht="55.95" customHeight="1" x14ac:dyDescent="0.25">
      <c r="A66" s="55" t="s">
        <v>337</v>
      </c>
      <c r="B66" s="125"/>
      <c r="C66" s="166"/>
      <c r="D66" s="166"/>
      <c r="E66" s="169"/>
      <c r="F66" s="9">
        <v>540058</v>
      </c>
      <c r="G66" s="116">
        <v>304317.25</v>
      </c>
      <c r="H66" s="10" t="s">
        <v>444</v>
      </c>
      <c r="I66" s="119"/>
      <c r="J66" s="82"/>
      <c r="K66" s="122"/>
      <c r="L66" s="11"/>
      <c r="M66" s="11"/>
    </row>
    <row r="67" spans="1:13" ht="55.95" customHeight="1" x14ac:dyDescent="0.25">
      <c r="A67" s="55" t="s">
        <v>338</v>
      </c>
      <c r="B67" s="125"/>
      <c r="C67" s="166"/>
      <c r="D67" s="166"/>
      <c r="E67" s="169"/>
      <c r="F67" s="9">
        <v>442980</v>
      </c>
      <c r="G67" s="116">
        <v>0</v>
      </c>
      <c r="H67" s="10" t="s">
        <v>153</v>
      </c>
      <c r="I67" s="119"/>
      <c r="J67" s="82"/>
      <c r="K67" s="122"/>
      <c r="L67" s="11"/>
      <c r="M67" s="11"/>
    </row>
    <row r="68" spans="1:13" ht="55.95" customHeight="1" x14ac:dyDescent="0.25">
      <c r="A68" s="55" t="s">
        <v>339</v>
      </c>
      <c r="B68" s="125"/>
      <c r="C68" s="166"/>
      <c r="D68" s="166"/>
      <c r="E68" s="169"/>
      <c r="F68" s="9">
        <v>328381</v>
      </c>
      <c r="G68" s="116">
        <v>317424.27</v>
      </c>
      <c r="H68" s="10" t="s">
        <v>155</v>
      </c>
      <c r="I68" s="119"/>
      <c r="J68" s="82"/>
      <c r="K68" s="122"/>
      <c r="L68" s="11"/>
      <c r="M68" s="11"/>
    </row>
    <row r="69" spans="1:13" ht="55.95" customHeight="1" x14ac:dyDescent="0.25">
      <c r="A69" s="55" t="s">
        <v>113</v>
      </c>
      <c r="B69" s="125"/>
      <c r="C69" s="166"/>
      <c r="D69" s="166"/>
      <c r="E69" s="169"/>
      <c r="F69" s="9">
        <v>506376</v>
      </c>
      <c r="G69" s="116">
        <v>70377.350000000006</v>
      </c>
      <c r="H69" s="10" t="s">
        <v>156</v>
      </c>
      <c r="I69" s="119"/>
      <c r="J69" s="82"/>
      <c r="K69" s="122"/>
      <c r="L69" s="11"/>
      <c r="M69" s="11"/>
    </row>
    <row r="70" spans="1:13" ht="55.95" customHeight="1" x14ac:dyDescent="0.25">
      <c r="A70" s="42" t="s">
        <v>114</v>
      </c>
      <c r="B70" s="125"/>
      <c r="C70" s="166"/>
      <c r="D70" s="166"/>
      <c r="E70" s="169"/>
      <c r="F70" s="9">
        <v>2406</v>
      </c>
      <c r="G70" s="116">
        <v>2405.48</v>
      </c>
      <c r="H70" s="10" t="s">
        <v>154</v>
      </c>
      <c r="I70" s="119"/>
      <c r="J70" s="82"/>
      <c r="K70" s="122"/>
      <c r="L70" s="11"/>
      <c r="M70" s="11"/>
    </row>
    <row r="71" spans="1:13" ht="55.95" customHeight="1" x14ac:dyDescent="0.25">
      <c r="A71" s="42" t="s">
        <v>340</v>
      </c>
      <c r="B71" s="125"/>
      <c r="C71" s="166"/>
      <c r="D71" s="166"/>
      <c r="E71" s="169"/>
      <c r="F71" s="9">
        <v>355106</v>
      </c>
      <c r="G71" s="116">
        <v>91970.89</v>
      </c>
      <c r="H71" s="10" t="s">
        <v>445</v>
      </c>
      <c r="I71" s="119"/>
      <c r="J71" s="82"/>
      <c r="K71" s="122"/>
      <c r="L71" s="11"/>
      <c r="M71" s="11"/>
    </row>
    <row r="72" spans="1:13" ht="55.95" customHeight="1" x14ac:dyDescent="0.25">
      <c r="A72" s="42" t="s">
        <v>341</v>
      </c>
      <c r="B72" s="125"/>
      <c r="C72" s="166"/>
      <c r="D72" s="166"/>
      <c r="E72" s="169"/>
      <c r="F72" s="9">
        <v>188362</v>
      </c>
      <c r="G72" s="116">
        <v>0</v>
      </c>
      <c r="H72" s="10" t="s">
        <v>446</v>
      </c>
      <c r="I72" s="119"/>
      <c r="J72" s="82"/>
      <c r="K72" s="122"/>
      <c r="L72" s="11"/>
      <c r="M72" s="11"/>
    </row>
    <row r="73" spans="1:13" ht="55.95" customHeight="1" x14ac:dyDescent="0.25">
      <c r="A73" s="42" t="s">
        <v>342</v>
      </c>
      <c r="B73" s="125"/>
      <c r="C73" s="166"/>
      <c r="D73" s="166"/>
      <c r="E73" s="169"/>
      <c r="F73" s="9">
        <v>505072</v>
      </c>
      <c r="G73" s="116">
        <v>0</v>
      </c>
      <c r="H73" s="10" t="s">
        <v>447</v>
      </c>
      <c r="I73" s="119"/>
      <c r="J73" s="82"/>
      <c r="K73" s="122"/>
      <c r="L73" s="11"/>
      <c r="M73" s="11"/>
    </row>
    <row r="74" spans="1:13" ht="55.95" customHeight="1" x14ac:dyDescent="0.25">
      <c r="A74" s="42" t="s">
        <v>343</v>
      </c>
      <c r="B74" s="125"/>
      <c r="C74" s="166"/>
      <c r="D74" s="166"/>
      <c r="E74" s="169"/>
      <c r="F74" s="9">
        <v>264286</v>
      </c>
      <c r="G74" s="116">
        <v>139621.9</v>
      </c>
      <c r="H74" s="10" t="s">
        <v>448</v>
      </c>
      <c r="I74" s="119"/>
      <c r="J74" s="82"/>
      <c r="K74" s="122"/>
      <c r="L74" s="11"/>
      <c r="M74" s="11"/>
    </row>
    <row r="75" spans="1:13" ht="55.95" customHeight="1" x14ac:dyDescent="0.25">
      <c r="A75" s="42" t="s">
        <v>344</v>
      </c>
      <c r="B75" s="125"/>
      <c r="C75" s="166"/>
      <c r="D75" s="166"/>
      <c r="E75" s="169"/>
      <c r="F75" s="9">
        <v>346239</v>
      </c>
      <c r="G75" s="116">
        <v>0</v>
      </c>
      <c r="H75" s="10" t="s">
        <v>449</v>
      </c>
      <c r="I75" s="119"/>
      <c r="J75" s="82"/>
      <c r="K75" s="122"/>
      <c r="L75" s="11"/>
      <c r="M75" s="11"/>
    </row>
    <row r="76" spans="1:13" ht="55.95" customHeight="1" x14ac:dyDescent="0.25">
      <c r="A76" s="27" t="s">
        <v>345</v>
      </c>
      <c r="B76" s="125"/>
      <c r="C76" s="166"/>
      <c r="D76" s="166"/>
      <c r="E76" s="169"/>
      <c r="F76" s="9">
        <v>3474533</v>
      </c>
      <c r="G76" s="116">
        <v>347453.2</v>
      </c>
      <c r="H76" s="10" t="s">
        <v>95</v>
      </c>
      <c r="I76" s="119"/>
      <c r="J76" s="82"/>
      <c r="K76" s="122"/>
      <c r="L76" s="11"/>
      <c r="M76" s="11"/>
    </row>
    <row r="77" spans="1:13" ht="55.95" customHeight="1" x14ac:dyDescent="0.25">
      <c r="A77" s="47" t="s">
        <v>346</v>
      </c>
      <c r="B77" s="125"/>
      <c r="C77" s="166"/>
      <c r="D77" s="166"/>
      <c r="E77" s="169"/>
      <c r="F77" s="9">
        <v>24384220</v>
      </c>
      <c r="G77" s="116">
        <v>0</v>
      </c>
      <c r="H77" s="10" t="s">
        <v>95</v>
      </c>
      <c r="I77" s="119"/>
      <c r="J77" s="82"/>
      <c r="K77" s="122"/>
      <c r="L77" s="11"/>
      <c r="M77" s="11"/>
    </row>
    <row r="78" spans="1:13" ht="55.95" customHeight="1" x14ac:dyDescent="0.25">
      <c r="A78" s="47" t="s">
        <v>347</v>
      </c>
      <c r="B78" s="126"/>
      <c r="C78" s="167"/>
      <c r="D78" s="167"/>
      <c r="E78" s="170"/>
      <c r="F78" s="9">
        <v>726000</v>
      </c>
      <c r="G78" s="116">
        <v>0</v>
      </c>
      <c r="H78" s="10" t="s">
        <v>95</v>
      </c>
      <c r="I78" s="120"/>
      <c r="J78" s="82"/>
      <c r="K78" s="123"/>
      <c r="L78" s="11"/>
      <c r="M78" s="11"/>
    </row>
    <row r="79" spans="1:13" ht="45" customHeight="1" x14ac:dyDescent="0.25">
      <c r="A79" s="10" t="s">
        <v>229</v>
      </c>
      <c r="B79" s="124" t="s">
        <v>228</v>
      </c>
      <c r="C79" s="124" t="s">
        <v>227</v>
      </c>
      <c r="D79" s="124" t="s">
        <v>11</v>
      </c>
      <c r="E79" s="139" t="s">
        <v>231</v>
      </c>
      <c r="F79" s="9">
        <v>79443301</v>
      </c>
      <c r="G79" s="116">
        <v>36762276.780000001</v>
      </c>
      <c r="H79" s="36" t="s">
        <v>90</v>
      </c>
      <c r="I79" s="82"/>
      <c r="J79" s="82"/>
      <c r="K79" s="104" t="s">
        <v>96</v>
      </c>
      <c r="L79" s="11"/>
      <c r="M79" s="11"/>
    </row>
    <row r="80" spans="1:13" ht="42.6" customHeight="1" x14ac:dyDescent="0.25">
      <c r="A80" s="10" t="s">
        <v>230</v>
      </c>
      <c r="B80" s="126"/>
      <c r="C80" s="126"/>
      <c r="D80" s="126"/>
      <c r="E80" s="140"/>
      <c r="F80" s="9">
        <v>3597119</v>
      </c>
      <c r="G80" s="116"/>
      <c r="H80" s="36" t="s">
        <v>90</v>
      </c>
      <c r="I80" s="82"/>
      <c r="J80" s="82"/>
      <c r="K80" s="109" t="s">
        <v>96</v>
      </c>
      <c r="L80" s="11"/>
      <c r="M80" s="11"/>
    </row>
    <row r="81" spans="1:13" ht="61.8" customHeight="1" x14ac:dyDescent="0.25">
      <c r="A81" s="10" t="s">
        <v>414</v>
      </c>
      <c r="B81" s="57" t="s">
        <v>228</v>
      </c>
      <c r="C81" s="57" t="s">
        <v>411</v>
      </c>
      <c r="D81" s="57" t="s">
        <v>16</v>
      </c>
      <c r="E81" s="60" t="s">
        <v>412</v>
      </c>
      <c r="F81" s="58">
        <v>192088</v>
      </c>
      <c r="G81" s="116">
        <v>192088</v>
      </c>
      <c r="H81" s="36"/>
      <c r="I81" s="82"/>
      <c r="J81" s="82"/>
      <c r="K81" s="109" t="s">
        <v>413</v>
      </c>
      <c r="L81" s="11"/>
      <c r="M81" s="11"/>
    </row>
    <row r="82" spans="1:13" ht="31.2" customHeight="1" x14ac:dyDescent="0.25">
      <c r="A82" s="10" t="s">
        <v>40</v>
      </c>
      <c r="B82" s="127" t="s">
        <v>121</v>
      </c>
      <c r="C82" s="127" t="s">
        <v>47</v>
      </c>
      <c r="D82" s="127" t="s">
        <v>11</v>
      </c>
      <c r="E82" s="136" t="s">
        <v>41</v>
      </c>
      <c r="F82" s="9">
        <v>2662220</v>
      </c>
      <c r="G82" s="116">
        <v>2662219.37</v>
      </c>
      <c r="H82" s="10" t="s">
        <v>42</v>
      </c>
      <c r="I82" s="88"/>
      <c r="J82" s="82"/>
      <c r="K82" s="104" t="s">
        <v>49</v>
      </c>
      <c r="L82" s="11"/>
      <c r="M82" s="11"/>
    </row>
    <row r="83" spans="1:13" ht="28.2" customHeight="1" x14ac:dyDescent="0.25">
      <c r="A83" s="10" t="s">
        <v>43</v>
      </c>
      <c r="B83" s="127"/>
      <c r="C83" s="127"/>
      <c r="D83" s="127"/>
      <c r="E83" s="136"/>
      <c r="F83" s="9">
        <v>362700</v>
      </c>
      <c r="G83" s="116">
        <v>362700</v>
      </c>
      <c r="H83" s="10" t="s">
        <v>44</v>
      </c>
      <c r="I83" s="88"/>
      <c r="J83" s="82"/>
      <c r="K83" s="104" t="s">
        <v>49</v>
      </c>
      <c r="L83" s="11"/>
      <c r="M83" s="11"/>
    </row>
    <row r="84" spans="1:13" ht="30" customHeight="1" x14ac:dyDescent="0.25">
      <c r="A84" s="10" t="s">
        <v>45</v>
      </c>
      <c r="B84" s="127"/>
      <c r="C84" s="127"/>
      <c r="D84" s="127"/>
      <c r="E84" s="136"/>
      <c r="F84" s="9">
        <v>2957</v>
      </c>
      <c r="G84" s="116">
        <v>2956.8</v>
      </c>
      <c r="H84" s="10" t="s">
        <v>46</v>
      </c>
      <c r="I84" s="88"/>
      <c r="J84" s="82"/>
      <c r="K84" s="104" t="s">
        <v>49</v>
      </c>
      <c r="L84" s="11"/>
      <c r="M84" s="11"/>
    </row>
    <row r="85" spans="1:13" ht="25.95" customHeight="1" x14ac:dyDescent="0.25">
      <c r="A85" s="10" t="s">
        <v>48</v>
      </c>
      <c r="B85" s="127"/>
      <c r="C85" s="127"/>
      <c r="D85" s="127"/>
      <c r="E85" s="136"/>
      <c r="F85" s="9">
        <v>8067</v>
      </c>
      <c r="G85" s="116"/>
      <c r="H85" s="10"/>
      <c r="I85" s="82"/>
      <c r="J85" s="82"/>
      <c r="K85" s="104"/>
      <c r="L85" s="11"/>
      <c r="M85" s="11"/>
    </row>
    <row r="86" spans="1:13" ht="103.2" customHeight="1" x14ac:dyDescent="0.25">
      <c r="A86" s="10" t="s">
        <v>127</v>
      </c>
      <c r="B86" s="173" t="s">
        <v>120</v>
      </c>
      <c r="C86" s="151" t="s">
        <v>59</v>
      </c>
      <c r="D86" s="127" t="s">
        <v>11</v>
      </c>
      <c r="E86" s="152" t="s">
        <v>60</v>
      </c>
      <c r="F86" s="9">
        <v>8940239</v>
      </c>
      <c r="G86" s="116">
        <v>8940238.1300000008</v>
      </c>
      <c r="H86" s="15" t="s">
        <v>90</v>
      </c>
      <c r="I86" s="87"/>
      <c r="J86" s="82"/>
      <c r="K86" s="104" t="s">
        <v>128</v>
      </c>
      <c r="L86" s="11"/>
      <c r="M86" s="11"/>
    </row>
    <row r="87" spans="1:13" ht="70.95" customHeight="1" x14ac:dyDescent="0.25">
      <c r="A87" s="10" t="s">
        <v>61</v>
      </c>
      <c r="B87" s="173"/>
      <c r="C87" s="151"/>
      <c r="D87" s="127"/>
      <c r="E87" s="152"/>
      <c r="F87" s="9">
        <v>3874</v>
      </c>
      <c r="G87" s="116">
        <v>3873.61</v>
      </c>
      <c r="H87" s="15" t="s">
        <v>90</v>
      </c>
      <c r="I87" s="87"/>
      <c r="J87" s="82"/>
      <c r="K87" s="69" t="s">
        <v>128</v>
      </c>
      <c r="L87" s="11"/>
      <c r="M87" s="11"/>
    </row>
    <row r="88" spans="1:13" ht="70.95" customHeight="1" x14ac:dyDescent="0.25">
      <c r="A88" s="10" t="s">
        <v>62</v>
      </c>
      <c r="B88" s="173"/>
      <c r="C88" s="151"/>
      <c r="D88" s="127"/>
      <c r="E88" s="152"/>
      <c r="F88" s="9">
        <v>8430483</v>
      </c>
      <c r="G88" s="116">
        <v>8428823.75</v>
      </c>
      <c r="H88" s="15" t="s">
        <v>72</v>
      </c>
      <c r="I88" s="87"/>
      <c r="J88" s="82"/>
      <c r="K88" s="104" t="s">
        <v>71</v>
      </c>
      <c r="L88" s="11"/>
      <c r="M88" s="11"/>
    </row>
    <row r="89" spans="1:13" ht="70.95" customHeight="1" x14ac:dyDescent="0.25">
      <c r="A89" s="10" t="s">
        <v>63</v>
      </c>
      <c r="B89" s="173"/>
      <c r="C89" s="151"/>
      <c r="D89" s="127"/>
      <c r="E89" s="152"/>
      <c r="F89" s="9">
        <v>649585</v>
      </c>
      <c r="G89" s="116">
        <v>649584.68000000005</v>
      </c>
      <c r="H89" s="15" t="s">
        <v>126</v>
      </c>
      <c r="I89" s="87"/>
      <c r="J89" s="82"/>
      <c r="K89" s="104" t="s">
        <v>126</v>
      </c>
      <c r="L89" s="11"/>
      <c r="M89" s="11"/>
    </row>
    <row r="90" spans="1:13" ht="87" customHeight="1" x14ac:dyDescent="0.25">
      <c r="A90" s="10" t="s">
        <v>64</v>
      </c>
      <c r="B90" s="173"/>
      <c r="C90" s="151"/>
      <c r="D90" s="127"/>
      <c r="E90" s="152"/>
      <c r="F90" s="9">
        <v>68981</v>
      </c>
      <c r="G90" s="18">
        <v>68981.210000000006</v>
      </c>
      <c r="H90" s="9"/>
      <c r="I90" s="87"/>
      <c r="J90" s="82"/>
      <c r="K90" s="104" t="s">
        <v>168</v>
      </c>
      <c r="L90" s="11"/>
      <c r="M90" s="11"/>
    </row>
    <row r="91" spans="1:13" ht="99.6" customHeight="1" x14ac:dyDescent="0.25">
      <c r="A91" s="10" t="s">
        <v>164</v>
      </c>
      <c r="B91" s="173"/>
      <c r="C91" s="151"/>
      <c r="D91" s="127"/>
      <c r="E91" s="152"/>
      <c r="F91" s="9">
        <v>3479593</v>
      </c>
      <c r="G91" s="116">
        <v>3479593</v>
      </c>
      <c r="H91" s="9"/>
      <c r="I91" s="87"/>
      <c r="J91" s="82"/>
      <c r="K91" s="104" t="s">
        <v>81</v>
      </c>
      <c r="L91" s="11"/>
      <c r="M91" s="11"/>
    </row>
    <row r="92" spans="1:13" ht="89.25" customHeight="1" x14ac:dyDescent="0.25">
      <c r="A92" s="10" t="s">
        <v>65</v>
      </c>
      <c r="B92" s="173"/>
      <c r="C92" s="151"/>
      <c r="D92" s="127"/>
      <c r="E92" s="152"/>
      <c r="F92" s="9">
        <v>162817</v>
      </c>
      <c r="G92" s="116">
        <v>162817</v>
      </c>
      <c r="H92" s="9"/>
      <c r="I92" s="87"/>
      <c r="J92" s="82"/>
      <c r="K92" s="104" t="s">
        <v>74</v>
      </c>
      <c r="L92" s="11"/>
      <c r="M92" s="11"/>
    </row>
    <row r="93" spans="1:13" ht="57" customHeight="1" x14ac:dyDescent="0.25">
      <c r="A93" s="10" t="s">
        <v>66</v>
      </c>
      <c r="B93" s="173"/>
      <c r="C93" s="151"/>
      <c r="D93" s="127"/>
      <c r="E93" s="152"/>
      <c r="F93" s="18">
        <v>744279</v>
      </c>
      <c r="G93" s="18">
        <v>744279.28</v>
      </c>
      <c r="H93" s="15" t="s">
        <v>90</v>
      </c>
      <c r="I93" s="87"/>
      <c r="J93" s="82"/>
      <c r="K93" s="69" t="s">
        <v>128</v>
      </c>
      <c r="L93" s="11"/>
      <c r="M93" s="11"/>
    </row>
    <row r="94" spans="1:13" ht="57.6" customHeight="1" x14ac:dyDescent="0.25">
      <c r="A94" s="10" t="s">
        <v>67</v>
      </c>
      <c r="B94" s="173"/>
      <c r="C94" s="151"/>
      <c r="D94" s="127"/>
      <c r="E94" s="152"/>
      <c r="F94" s="9">
        <v>702259</v>
      </c>
      <c r="G94" s="116">
        <v>696290.05</v>
      </c>
      <c r="H94" s="31" t="s">
        <v>72</v>
      </c>
      <c r="I94" s="87"/>
      <c r="J94" s="82"/>
      <c r="K94" s="104" t="s">
        <v>71</v>
      </c>
      <c r="L94" s="11"/>
      <c r="M94" s="11"/>
    </row>
    <row r="95" spans="1:13" ht="55.2" customHeight="1" x14ac:dyDescent="0.25">
      <c r="A95" s="10" t="s">
        <v>68</v>
      </c>
      <c r="B95" s="173"/>
      <c r="C95" s="151"/>
      <c r="D95" s="127"/>
      <c r="E95" s="152"/>
      <c r="F95" s="9">
        <v>5747</v>
      </c>
      <c r="G95" s="116"/>
      <c r="H95" s="15"/>
      <c r="I95" s="87"/>
      <c r="J95" s="82"/>
      <c r="K95" s="104"/>
      <c r="L95" s="11"/>
      <c r="M95" s="11"/>
    </row>
    <row r="96" spans="1:13" ht="118.2" customHeight="1" x14ac:dyDescent="0.25">
      <c r="A96" s="10" t="s">
        <v>69</v>
      </c>
      <c r="B96" s="173"/>
      <c r="C96" s="151"/>
      <c r="D96" s="127"/>
      <c r="E96" s="152"/>
      <c r="F96" s="9">
        <v>289851</v>
      </c>
      <c r="G96" s="116">
        <v>289851</v>
      </c>
      <c r="H96" s="9"/>
      <c r="I96" s="87"/>
      <c r="J96" s="82"/>
      <c r="K96" s="104" t="s">
        <v>81</v>
      </c>
      <c r="L96" s="11"/>
      <c r="M96" s="11"/>
    </row>
    <row r="97" spans="1:13" ht="59.4" customHeight="1" x14ac:dyDescent="0.25">
      <c r="A97" s="10" t="s">
        <v>70</v>
      </c>
      <c r="B97" s="173"/>
      <c r="C97" s="151"/>
      <c r="D97" s="127"/>
      <c r="E97" s="152"/>
      <c r="F97" s="9">
        <v>13563</v>
      </c>
      <c r="G97" s="116"/>
      <c r="H97" s="9"/>
      <c r="I97" s="87"/>
      <c r="J97" s="82"/>
      <c r="K97" s="104"/>
      <c r="L97" s="11"/>
      <c r="M97" s="11"/>
    </row>
    <row r="98" spans="1:13" ht="32.4" customHeight="1" x14ac:dyDescent="0.25">
      <c r="A98" s="10" t="s">
        <v>101</v>
      </c>
      <c r="B98" s="174" t="s">
        <v>117</v>
      </c>
      <c r="C98" s="174" t="s">
        <v>203</v>
      </c>
      <c r="D98" s="174" t="s">
        <v>11</v>
      </c>
      <c r="E98" s="159" t="s">
        <v>200</v>
      </c>
      <c r="F98" s="19">
        <v>330816</v>
      </c>
      <c r="G98" s="190">
        <v>0</v>
      </c>
      <c r="H98" s="70" t="s">
        <v>149</v>
      </c>
      <c r="I98" s="174" t="s">
        <v>173</v>
      </c>
      <c r="J98" s="20"/>
      <c r="K98" s="177" t="s">
        <v>95</v>
      </c>
      <c r="L98" s="11"/>
      <c r="M98" s="11"/>
    </row>
    <row r="99" spans="1:13" ht="33.6" customHeight="1" x14ac:dyDescent="0.25">
      <c r="A99" s="10" t="s">
        <v>102</v>
      </c>
      <c r="B99" s="175"/>
      <c r="C99" s="175"/>
      <c r="D99" s="175"/>
      <c r="E99" s="160"/>
      <c r="F99" s="19">
        <v>67510</v>
      </c>
      <c r="G99" s="191">
        <v>25250.2</v>
      </c>
      <c r="H99" s="70" t="s">
        <v>150</v>
      </c>
      <c r="I99" s="175"/>
      <c r="J99" s="20"/>
      <c r="K99" s="177"/>
      <c r="L99" s="11"/>
      <c r="M99" s="11"/>
    </row>
    <row r="100" spans="1:13" ht="34.200000000000003" customHeight="1" x14ac:dyDescent="0.25">
      <c r="A100" s="10" t="s">
        <v>103</v>
      </c>
      <c r="B100" s="175"/>
      <c r="C100" s="175"/>
      <c r="D100" s="175"/>
      <c r="E100" s="160"/>
      <c r="F100" s="19">
        <v>319171</v>
      </c>
      <c r="G100" s="191">
        <v>125850.11</v>
      </c>
      <c r="H100" s="70" t="s">
        <v>160</v>
      </c>
      <c r="I100" s="175"/>
      <c r="J100" s="20"/>
      <c r="K100" s="177"/>
      <c r="L100" s="11"/>
      <c r="M100" s="11"/>
    </row>
    <row r="101" spans="1:13" ht="34.200000000000003" customHeight="1" x14ac:dyDescent="0.25">
      <c r="A101" s="10" t="s">
        <v>104</v>
      </c>
      <c r="B101" s="175"/>
      <c r="C101" s="175"/>
      <c r="D101" s="175"/>
      <c r="E101" s="160"/>
      <c r="F101" s="19">
        <v>127113</v>
      </c>
      <c r="G101" s="191">
        <v>68230.69</v>
      </c>
      <c r="H101" s="70" t="s">
        <v>161</v>
      </c>
      <c r="I101" s="175"/>
      <c r="J101" s="20"/>
      <c r="K101" s="177"/>
      <c r="L101" s="11"/>
      <c r="M101" s="11"/>
    </row>
    <row r="102" spans="1:13" ht="35.4" customHeight="1" x14ac:dyDescent="0.25">
      <c r="A102" s="10" t="s">
        <v>105</v>
      </c>
      <c r="B102" s="175"/>
      <c r="C102" s="175"/>
      <c r="D102" s="175"/>
      <c r="E102" s="160"/>
      <c r="F102" s="19">
        <v>2411290</v>
      </c>
      <c r="G102" s="191">
        <v>1378132.4</v>
      </c>
      <c r="H102" s="70" t="s">
        <v>162</v>
      </c>
      <c r="I102" s="175"/>
      <c r="J102" s="20"/>
      <c r="K102" s="177"/>
      <c r="L102" s="11"/>
      <c r="M102" s="11"/>
    </row>
    <row r="103" spans="1:13" ht="33.6" customHeight="1" x14ac:dyDescent="0.25">
      <c r="A103" s="10" t="s">
        <v>106</v>
      </c>
      <c r="B103" s="175"/>
      <c r="C103" s="175"/>
      <c r="D103" s="175"/>
      <c r="E103" s="160"/>
      <c r="F103" s="19">
        <v>359230</v>
      </c>
      <c r="G103" s="191">
        <v>335783.55</v>
      </c>
      <c r="H103" s="70" t="s">
        <v>151</v>
      </c>
      <c r="I103" s="175"/>
      <c r="J103" s="20"/>
      <c r="K103" s="177"/>
      <c r="L103" s="11"/>
      <c r="M103" s="11"/>
    </row>
    <row r="104" spans="1:13" ht="32.4" customHeight="1" x14ac:dyDescent="0.25">
      <c r="A104" s="10" t="s">
        <v>107</v>
      </c>
      <c r="B104" s="175"/>
      <c r="C104" s="175"/>
      <c r="D104" s="175"/>
      <c r="E104" s="160"/>
      <c r="F104" s="19">
        <v>256324</v>
      </c>
      <c r="G104" s="191">
        <v>256323.98</v>
      </c>
      <c r="H104" s="70" t="s">
        <v>159</v>
      </c>
      <c r="I104" s="175"/>
      <c r="J104" s="20"/>
      <c r="K104" s="177"/>
      <c r="L104" s="11"/>
      <c r="M104" s="11"/>
    </row>
    <row r="105" spans="1:13" ht="33" customHeight="1" x14ac:dyDescent="0.25">
      <c r="A105" s="10" t="s">
        <v>112</v>
      </c>
      <c r="B105" s="175"/>
      <c r="C105" s="175"/>
      <c r="D105" s="175"/>
      <c r="E105" s="160"/>
      <c r="F105" s="19">
        <v>150867</v>
      </c>
      <c r="G105" s="191">
        <v>17148.47</v>
      </c>
      <c r="H105" s="70" t="s">
        <v>155</v>
      </c>
      <c r="I105" s="176"/>
      <c r="J105" s="20"/>
      <c r="K105" s="177"/>
      <c r="L105" s="11"/>
      <c r="M105" s="11"/>
    </row>
    <row r="106" spans="1:13" ht="34.200000000000003" customHeight="1" x14ac:dyDescent="0.25">
      <c r="A106" s="10" t="s">
        <v>201</v>
      </c>
      <c r="B106" s="176"/>
      <c r="C106" s="176"/>
      <c r="D106" s="176"/>
      <c r="E106" s="161"/>
      <c r="F106" s="19">
        <v>150000</v>
      </c>
      <c r="G106" s="191">
        <v>308</v>
      </c>
      <c r="H106" s="75" t="s">
        <v>450</v>
      </c>
      <c r="I106" s="20"/>
      <c r="J106" s="20"/>
      <c r="K106" s="113" t="s">
        <v>202</v>
      </c>
      <c r="L106" s="11"/>
      <c r="M106" s="11"/>
    </row>
    <row r="107" spans="1:13" ht="59.4" customHeight="1" x14ac:dyDescent="0.25">
      <c r="A107" s="10" t="s">
        <v>169</v>
      </c>
      <c r="B107" s="127" t="s">
        <v>117</v>
      </c>
      <c r="C107" s="127" t="s">
        <v>118</v>
      </c>
      <c r="D107" s="127" t="s">
        <v>16</v>
      </c>
      <c r="E107" s="136" t="s">
        <v>119</v>
      </c>
      <c r="F107" s="9">
        <v>1730383</v>
      </c>
      <c r="G107" s="116">
        <v>1730383</v>
      </c>
      <c r="H107" s="10"/>
      <c r="I107" s="82"/>
      <c r="J107" s="82"/>
      <c r="K107" s="104" t="s">
        <v>21</v>
      </c>
      <c r="L107" s="11"/>
      <c r="M107" s="11"/>
    </row>
    <row r="108" spans="1:13" ht="46.2" customHeight="1" x14ac:dyDescent="0.25">
      <c r="A108" s="10" t="s">
        <v>170</v>
      </c>
      <c r="B108" s="127"/>
      <c r="C108" s="127"/>
      <c r="D108" s="127"/>
      <c r="E108" s="127"/>
      <c r="F108" s="9">
        <v>2291014</v>
      </c>
      <c r="G108" s="116">
        <v>2291014</v>
      </c>
      <c r="H108" s="10"/>
      <c r="I108" s="82"/>
      <c r="J108" s="82"/>
      <c r="K108" s="104" t="s">
        <v>413</v>
      </c>
      <c r="L108" s="11"/>
      <c r="M108" s="11"/>
    </row>
    <row r="109" spans="1:13" ht="32.4" customHeight="1" x14ac:dyDescent="0.25">
      <c r="A109" s="10" t="s">
        <v>75</v>
      </c>
      <c r="B109" s="127" t="s">
        <v>124</v>
      </c>
      <c r="C109" s="127" t="s">
        <v>80</v>
      </c>
      <c r="D109" s="127" t="s">
        <v>11</v>
      </c>
      <c r="E109" s="153" t="s">
        <v>196</v>
      </c>
      <c r="F109" s="9">
        <v>1376823</v>
      </c>
      <c r="G109" s="116">
        <v>1376820.71</v>
      </c>
      <c r="H109" s="10" t="s">
        <v>90</v>
      </c>
      <c r="I109" s="82"/>
      <c r="J109" s="82"/>
      <c r="K109" s="104" t="s">
        <v>96</v>
      </c>
    </row>
    <row r="110" spans="1:13" ht="27.6" x14ac:dyDescent="0.25">
      <c r="A110" s="10" t="s">
        <v>131</v>
      </c>
      <c r="B110" s="127"/>
      <c r="C110" s="127"/>
      <c r="D110" s="127"/>
      <c r="E110" s="136"/>
      <c r="F110" s="172">
        <v>445156</v>
      </c>
      <c r="G110" s="116"/>
      <c r="H110" s="10"/>
      <c r="I110" s="82"/>
      <c r="J110" s="82"/>
      <c r="K110" s="104"/>
    </row>
    <row r="111" spans="1:13" ht="27.6" x14ac:dyDescent="0.25">
      <c r="A111" s="17" t="s">
        <v>132</v>
      </c>
      <c r="B111" s="127"/>
      <c r="C111" s="127"/>
      <c r="D111" s="127"/>
      <c r="E111" s="136"/>
      <c r="F111" s="172"/>
      <c r="G111" s="116">
        <v>14614.28</v>
      </c>
      <c r="H111" s="10" t="s">
        <v>95</v>
      </c>
      <c r="I111" s="82"/>
      <c r="J111" s="82"/>
      <c r="K111" s="104" t="s">
        <v>96</v>
      </c>
    </row>
    <row r="112" spans="1:13" ht="27.6" x14ac:dyDescent="0.25">
      <c r="A112" s="17" t="s">
        <v>133</v>
      </c>
      <c r="B112" s="127"/>
      <c r="C112" s="127"/>
      <c r="D112" s="127"/>
      <c r="E112" s="136"/>
      <c r="F112" s="172"/>
      <c r="G112" s="116">
        <v>46743.79</v>
      </c>
      <c r="H112" s="10" t="s">
        <v>95</v>
      </c>
      <c r="I112" s="82"/>
      <c r="J112" s="82"/>
      <c r="K112" s="104" t="s">
        <v>96</v>
      </c>
    </row>
    <row r="113" spans="1:11" ht="27.6" x14ac:dyDescent="0.25">
      <c r="A113" s="17" t="s">
        <v>134</v>
      </c>
      <c r="B113" s="127"/>
      <c r="C113" s="127"/>
      <c r="D113" s="127"/>
      <c r="E113" s="136"/>
      <c r="F113" s="172"/>
      <c r="G113" s="116">
        <v>19497.060000000001</v>
      </c>
      <c r="H113" s="10" t="s">
        <v>136</v>
      </c>
      <c r="I113" s="82"/>
      <c r="J113" s="82"/>
      <c r="K113" s="104" t="s">
        <v>96</v>
      </c>
    </row>
    <row r="114" spans="1:11" ht="41.4" x14ac:dyDescent="0.25">
      <c r="A114" s="10" t="s">
        <v>135</v>
      </c>
      <c r="B114" s="127"/>
      <c r="C114" s="127"/>
      <c r="D114" s="127"/>
      <c r="E114" s="136"/>
      <c r="F114" s="172"/>
      <c r="G114" s="116">
        <v>363719.9</v>
      </c>
      <c r="H114" s="10" t="s">
        <v>94</v>
      </c>
      <c r="I114" s="82"/>
      <c r="J114" s="82"/>
      <c r="K114" s="104" t="s">
        <v>94</v>
      </c>
    </row>
    <row r="115" spans="1:11" ht="30" customHeight="1" x14ac:dyDescent="0.25">
      <c r="A115" s="10" t="s">
        <v>93</v>
      </c>
      <c r="B115" s="127"/>
      <c r="C115" s="127"/>
      <c r="D115" s="127"/>
      <c r="E115" s="136"/>
      <c r="F115" s="172">
        <v>4701997</v>
      </c>
      <c r="G115" s="116"/>
      <c r="H115" s="10"/>
      <c r="I115" s="82"/>
      <c r="J115" s="82"/>
      <c r="K115" s="104"/>
    </row>
    <row r="116" spans="1:11" ht="41.4" x14ac:dyDescent="0.25">
      <c r="A116" s="10" t="s">
        <v>137</v>
      </c>
      <c r="B116" s="127"/>
      <c r="C116" s="127"/>
      <c r="D116" s="127"/>
      <c r="E116" s="136"/>
      <c r="F116" s="172"/>
      <c r="G116" s="116">
        <v>42054.64</v>
      </c>
      <c r="H116" s="10" t="s">
        <v>94</v>
      </c>
      <c r="I116" s="82"/>
      <c r="J116" s="82"/>
      <c r="K116" s="104" t="s">
        <v>94</v>
      </c>
    </row>
    <row r="117" spans="1:11" ht="27.6" x14ac:dyDescent="0.25">
      <c r="A117" s="10" t="s">
        <v>138</v>
      </c>
      <c r="B117" s="127"/>
      <c r="C117" s="127"/>
      <c r="D117" s="127"/>
      <c r="E117" s="136"/>
      <c r="F117" s="172"/>
      <c r="G117" s="116">
        <v>482991.27</v>
      </c>
      <c r="H117" s="10" t="s">
        <v>97</v>
      </c>
      <c r="I117" s="82"/>
      <c r="J117" s="82"/>
      <c r="K117" s="104" t="s">
        <v>96</v>
      </c>
    </row>
    <row r="118" spans="1:11" ht="27.6" x14ac:dyDescent="0.25">
      <c r="A118" s="17" t="s">
        <v>139</v>
      </c>
      <c r="B118" s="127"/>
      <c r="C118" s="127"/>
      <c r="D118" s="127"/>
      <c r="E118" s="136"/>
      <c r="F118" s="172"/>
      <c r="G118" s="116">
        <v>1856806.26</v>
      </c>
      <c r="H118" s="13" t="s">
        <v>145</v>
      </c>
      <c r="I118" s="82"/>
      <c r="J118" s="82"/>
      <c r="K118" s="104" t="s">
        <v>96</v>
      </c>
    </row>
    <row r="119" spans="1:11" ht="27.6" x14ac:dyDescent="0.25">
      <c r="A119" s="17" t="s">
        <v>140</v>
      </c>
      <c r="B119" s="127"/>
      <c r="C119" s="127"/>
      <c r="D119" s="127"/>
      <c r="E119" s="136"/>
      <c r="F119" s="172"/>
      <c r="G119" s="116">
        <v>1621194.27</v>
      </c>
      <c r="H119" s="13" t="s">
        <v>146</v>
      </c>
      <c r="I119" s="82"/>
      <c r="J119" s="82"/>
      <c r="K119" s="104" t="s">
        <v>96</v>
      </c>
    </row>
    <row r="120" spans="1:11" ht="27.6" x14ac:dyDescent="0.25">
      <c r="A120" s="17" t="s">
        <v>141</v>
      </c>
      <c r="B120" s="127"/>
      <c r="C120" s="127"/>
      <c r="D120" s="127"/>
      <c r="E120" s="136"/>
      <c r="F120" s="172"/>
      <c r="G120" s="116">
        <v>373818.35</v>
      </c>
      <c r="H120" s="13" t="s">
        <v>147</v>
      </c>
      <c r="I120" s="82"/>
      <c r="J120" s="82"/>
      <c r="K120" s="104" t="s">
        <v>96</v>
      </c>
    </row>
    <row r="121" spans="1:11" ht="41.4" x14ac:dyDescent="0.25">
      <c r="A121" s="17" t="s">
        <v>142</v>
      </c>
      <c r="B121" s="127"/>
      <c r="C121" s="127"/>
      <c r="D121" s="127"/>
      <c r="E121" s="136"/>
      <c r="F121" s="172"/>
      <c r="G121" s="116">
        <v>135009.4</v>
      </c>
      <c r="H121" s="10" t="s">
        <v>94</v>
      </c>
      <c r="I121" s="82"/>
      <c r="J121" s="82"/>
      <c r="K121" s="104" t="s">
        <v>96</v>
      </c>
    </row>
    <row r="122" spans="1:11" ht="27.6" x14ac:dyDescent="0.25">
      <c r="A122" s="17" t="s">
        <v>143</v>
      </c>
      <c r="B122" s="127"/>
      <c r="C122" s="127"/>
      <c r="D122" s="127"/>
      <c r="E122" s="136"/>
      <c r="F122" s="172"/>
      <c r="G122" s="116">
        <v>128315.22</v>
      </c>
      <c r="H122" s="10" t="s">
        <v>148</v>
      </c>
      <c r="I122" s="82"/>
      <c r="J122" s="82"/>
      <c r="K122" s="104" t="s">
        <v>96</v>
      </c>
    </row>
    <row r="123" spans="1:11" ht="34.950000000000003" customHeight="1" x14ac:dyDescent="0.25">
      <c r="A123" s="10" t="s">
        <v>144</v>
      </c>
      <c r="B123" s="127"/>
      <c r="C123" s="127"/>
      <c r="D123" s="127"/>
      <c r="E123" s="136"/>
      <c r="F123" s="172"/>
      <c r="G123" s="116">
        <v>61794.1</v>
      </c>
      <c r="H123" s="17" t="s">
        <v>94</v>
      </c>
      <c r="I123" s="82"/>
      <c r="J123" s="82"/>
      <c r="K123" s="104" t="s">
        <v>96</v>
      </c>
    </row>
    <row r="124" spans="1:11" ht="55.2" x14ac:dyDescent="0.25">
      <c r="A124" s="10" t="s">
        <v>76</v>
      </c>
      <c r="B124" s="127"/>
      <c r="C124" s="127"/>
      <c r="D124" s="127"/>
      <c r="E124" s="136"/>
      <c r="F124" s="9">
        <v>30102</v>
      </c>
      <c r="G124" s="116">
        <v>30101.32</v>
      </c>
      <c r="H124" s="10" t="s">
        <v>130</v>
      </c>
      <c r="I124" s="82"/>
      <c r="J124" s="82"/>
      <c r="K124" s="104" t="s">
        <v>96</v>
      </c>
    </row>
    <row r="125" spans="1:11" ht="71.400000000000006" customHeight="1" x14ac:dyDescent="0.25">
      <c r="A125" s="145" t="s">
        <v>77</v>
      </c>
      <c r="B125" s="127"/>
      <c r="C125" s="127"/>
      <c r="D125" s="127"/>
      <c r="E125" s="136"/>
      <c r="F125" s="172">
        <v>2491346</v>
      </c>
      <c r="G125" s="116">
        <v>1108.6300000000001</v>
      </c>
      <c r="H125" s="10" t="s">
        <v>91</v>
      </c>
      <c r="I125" s="82" t="s">
        <v>172</v>
      </c>
      <c r="J125" s="82"/>
      <c r="K125" s="104" t="s">
        <v>92</v>
      </c>
    </row>
    <row r="126" spans="1:11" ht="23.4" customHeight="1" x14ac:dyDescent="0.25">
      <c r="A126" s="145"/>
      <c r="B126" s="127"/>
      <c r="C126" s="127"/>
      <c r="D126" s="127"/>
      <c r="E126" s="136"/>
      <c r="F126" s="172"/>
      <c r="G126" s="116">
        <v>2490236.2999999998</v>
      </c>
      <c r="H126" s="10" t="s">
        <v>95</v>
      </c>
      <c r="I126" s="82"/>
      <c r="J126" s="82"/>
      <c r="K126" s="104" t="s">
        <v>96</v>
      </c>
    </row>
    <row r="127" spans="1:11" ht="41.4" x14ac:dyDescent="0.25">
      <c r="A127" s="10" t="s">
        <v>78</v>
      </c>
      <c r="B127" s="127"/>
      <c r="C127" s="127"/>
      <c r="D127" s="127"/>
      <c r="E127" s="136"/>
      <c r="F127" s="9">
        <v>163464</v>
      </c>
      <c r="G127" s="116">
        <v>163464</v>
      </c>
      <c r="H127" s="10" t="s">
        <v>72</v>
      </c>
      <c r="I127" s="82"/>
      <c r="J127" s="82"/>
      <c r="K127" s="104" t="s">
        <v>129</v>
      </c>
    </row>
    <row r="128" spans="1:11" ht="17.399999999999999" customHeight="1" x14ac:dyDescent="0.25">
      <c r="A128" s="144" t="s">
        <v>79</v>
      </c>
      <c r="B128" s="127"/>
      <c r="C128" s="127"/>
      <c r="D128" s="127"/>
      <c r="E128" s="136"/>
      <c r="F128" s="172">
        <v>39496</v>
      </c>
      <c r="G128" s="172">
        <v>39495.72</v>
      </c>
      <c r="H128" s="32" t="s">
        <v>82</v>
      </c>
      <c r="I128" s="89">
        <f>0.175561837453876*1.21</f>
        <v>0.21242982331918994</v>
      </c>
      <c r="J128" s="96">
        <v>37065.909999999996</v>
      </c>
      <c r="K128" s="171" t="s">
        <v>89</v>
      </c>
    </row>
    <row r="129" spans="1:11" x14ac:dyDescent="0.25">
      <c r="A129" s="144"/>
      <c r="B129" s="127"/>
      <c r="C129" s="127"/>
      <c r="D129" s="127"/>
      <c r="E129" s="136"/>
      <c r="F129" s="172"/>
      <c r="G129" s="172"/>
      <c r="H129" s="32" t="s">
        <v>83</v>
      </c>
      <c r="I129" s="89">
        <v>6.487405714285714</v>
      </c>
      <c r="J129" s="96">
        <v>1750</v>
      </c>
      <c r="K129" s="171"/>
    </row>
    <row r="130" spans="1:11" x14ac:dyDescent="0.25">
      <c r="A130" s="144"/>
      <c r="B130" s="127"/>
      <c r="C130" s="127"/>
      <c r="D130" s="127"/>
      <c r="E130" s="136"/>
      <c r="F130" s="172"/>
      <c r="G130" s="172"/>
      <c r="H130" s="32" t="s">
        <v>84</v>
      </c>
      <c r="I130" s="89">
        <f>0.326054926624738*1.21</f>
        <v>0.39452646121593299</v>
      </c>
      <c r="J130" s="96">
        <v>47700</v>
      </c>
      <c r="K130" s="171"/>
    </row>
    <row r="131" spans="1:11" x14ac:dyDescent="0.25">
      <c r="A131" s="144"/>
      <c r="B131" s="127"/>
      <c r="C131" s="127"/>
      <c r="D131" s="127"/>
      <c r="E131" s="136"/>
      <c r="F131" s="172"/>
      <c r="G131" s="172"/>
      <c r="H131" s="32" t="s">
        <v>85</v>
      </c>
      <c r="I131" s="90">
        <f>1.55*1.21</f>
        <v>1.8754999999999999</v>
      </c>
      <c r="J131" s="96">
        <v>120</v>
      </c>
      <c r="K131" s="171"/>
    </row>
    <row r="132" spans="1:11" x14ac:dyDescent="0.25">
      <c r="A132" s="144"/>
      <c r="B132" s="127"/>
      <c r="C132" s="127"/>
      <c r="D132" s="127"/>
      <c r="E132" s="136"/>
      <c r="F132" s="172"/>
      <c r="G132" s="172"/>
      <c r="H132" s="32" t="s">
        <v>86</v>
      </c>
      <c r="I132" s="90">
        <f>2.4*1.21</f>
        <v>2.9039999999999999</v>
      </c>
      <c r="J132" s="97">
        <v>320</v>
      </c>
      <c r="K132" s="171"/>
    </row>
    <row r="133" spans="1:11" x14ac:dyDescent="0.25">
      <c r="A133" s="144"/>
      <c r="B133" s="127"/>
      <c r="C133" s="127"/>
      <c r="D133" s="127"/>
      <c r="E133" s="136"/>
      <c r="F133" s="172"/>
      <c r="G133" s="172"/>
      <c r="H133" s="32" t="s">
        <v>87</v>
      </c>
      <c r="I133" s="90">
        <f>0.79*1.21</f>
        <v>0.95589999999999997</v>
      </c>
      <c r="J133" s="97">
        <v>100</v>
      </c>
      <c r="K133" s="171"/>
    </row>
    <row r="134" spans="1:11" x14ac:dyDescent="0.25">
      <c r="A134" s="144"/>
      <c r="B134" s="127"/>
      <c r="C134" s="127"/>
      <c r="D134" s="127"/>
      <c r="E134" s="136"/>
      <c r="F134" s="172"/>
      <c r="G134" s="172"/>
      <c r="H134" s="32" t="s">
        <v>88</v>
      </c>
      <c r="I134" s="90">
        <f>0.3306*1.21</f>
        <v>0.40002599999999999</v>
      </c>
      <c r="J134" s="97">
        <v>500</v>
      </c>
      <c r="K134" s="171"/>
    </row>
    <row r="135" spans="1:11" ht="55.2" x14ac:dyDescent="0.25">
      <c r="A135" s="10" t="s">
        <v>219</v>
      </c>
      <c r="B135" s="127" t="s">
        <v>125</v>
      </c>
      <c r="C135" s="127" t="s">
        <v>98</v>
      </c>
      <c r="D135" s="127" t="s">
        <v>11</v>
      </c>
      <c r="E135" s="136" t="s">
        <v>99</v>
      </c>
      <c r="F135" s="18">
        <v>1186783</v>
      </c>
      <c r="G135" s="18">
        <v>275304.19999999995</v>
      </c>
      <c r="H135" s="10" t="s">
        <v>451</v>
      </c>
      <c r="I135" s="82"/>
      <c r="J135" s="82"/>
      <c r="K135" s="104" t="s">
        <v>165</v>
      </c>
    </row>
    <row r="136" spans="1:11" ht="124.2" x14ac:dyDescent="0.25">
      <c r="A136" s="10" t="s">
        <v>171</v>
      </c>
      <c r="B136" s="127"/>
      <c r="C136" s="127"/>
      <c r="D136" s="127"/>
      <c r="E136" s="136"/>
      <c r="F136" s="18">
        <v>16270</v>
      </c>
      <c r="G136" s="18">
        <v>16269.25</v>
      </c>
      <c r="H136" s="33" t="s">
        <v>199</v>
      </c>
      <c r="I136" s="68"/>
      <c r="J136" s="68" t="s">
        <v>179</v>
      </c>
      <c r="K136" s="69" t="s">
        <v>165</v>
      </c>
    </row>
    <row r="137" spans="1:11" ht="36" customHeight="1" x14ac:dyDescent="0.25">
      <c r="A137" s="10" t="s">
        <v>276</v>
      </c>
      <c r="B137" s="124" t="s">
        <v>275</v>
      </c>
      <c r="C137" s="124" t="s">
        <v>274</v>
      </c>
      <c r="D137" s="124" t="s">
        <v>11</v>
      </c>
      <c r="E137" s="159" t="s">
        <v>278</v>
      </c>
      <c r="F137" s="18">
        <v>808513</v>
      </c>
      <c r="G137" s="18">
        <v>373022.17</v>
      </c>
      <c r="H137" s="72"/>
      <c r="I137" s="4"/>
      <c r="J137" s="98"/>
      <c r="K137" s="110" t="s">
        <v>425</v>
      </c>
    </row>
    <row r="138" spans="1:11" ht="43.8" customHeight="1" x14ac:dyDescent="0.25">
      <c r="A138" s="10" t="s">
        <v>277</v>
      </c>
      <c r="B138" s="126"/>
      <c r="C138" s="126"/>
      <c r="D138" s="126"/>
      <c r="E138" s="161"/>
      <c r="F138" s="18">
        <v>228400</v>
      </c>
      <c r="G138" s="18"/>
      <c r="H138" s="33"/>
      <c r="I138" s="68"/>
      <c r="J138" s="99"/>
      <c r="K138" s="69"/>
    </row>
    <row r="139" spans="1:11" ht="30.6" customHeight="1" x14ac:dyDescent="0.25">
      <c r="A139" s="27" t="s">
        <v>207</v>
      </c>
      <c r="B139" s="124" t="s">
        <v>213</v>
      </c>
      <c r="C139" s="124" t="s">
        <v>211</v>
      </c>
      <c r="D139" s="124" t="s">
        <v>11</v>
      </c>
      <c r="E139" s="159" t="s">
        <v>212</v>
      </c>
      <c r="F139" s="18">
        <v>51027000</v>
      </c>
      <c r="G139" s="18">
        <v>29035072.670000002</v>
      </c>
      <c r="H139" s="36" t="s">
        <v>225</v>
      </c>
      <c r="I139" s="68"/>
      <c r="K139" s="114" t="s">
        <v>226</v>
      </c>
    </row>
    <row r="140" spans="1:11" ht="26.4" x14ac:dyDescent="0.25">
      <c r="A140" s="27" t="s">
        <v>208</v>
      </c>
      <c r="B140" s="125"/>
      <c r="C140" s="125"/>
      <c r="D140" s="125"/>
      <c r="E140" s="160"/>
      <c r="F140" s="18">
        <v>640000</v>
      </c>
      <c r="G140" s="18"/>
      <c r="H140" s="33"/>
      <c r="I140" s="68"/>
      <c r="J140" s="68"/>
      <c r="K140" s="69"/>
    </row>
    <row r="141" spans="1:11" ht="21" customHeight="1" x14ac:dyDescent="0.25">
      <c r="A141" s="27" t="s">
        <v>209</v>
      </c>
      <c r="B141" s="125"/>
      <c r="C141" s="125"/>
      <c r="D141" s="125"/>
      <c r="E141" s="160"/>
      <c r="F141" s="18">
        <v>2057</v>
      </c>
      <c r="G141" s="18">
        <v>341.09</v>
      </c>
      <c r="H141" s="36" t="s">
        <v>90</v>
      </c>
      <c r="I141" s="68"/>
      <c r="J141" s="37"/>
      <c r="K141" s="114" t="s">
        <v>96</v>
      </c>
    </row>
    <row r="142" spans="1:11" ht="13.8" customHeight="1" x14ac:dyDescent="0.25">
      <c r="A142" s="27" t="s">
        <v>210</v>
      </c>
      <c r="B142" s="125"/>
      <c r="C142" s="125"/>
      <c r="D142" s="125"/>
      <c r="E142" s="160"/>
      <c r="F142" s="18">
        <v>418500</v>
      </c>
      <c r="G142" s="18">
        <v>2102.8599999999997</v>
      </c>
      <c r="H142" s="36" t="s">
        <v>90</v>
      </c>
      <c r="I142" s="68"/>
      <c r="J142" s="68"/>
      <c r="K142" s="114" t="s">
        <v>165</v>
      </c>
    </row>
    <row r="143" spans="1:11" ht="39.6" x14ac:dyDescent="0.25">
      <c r="A143" s="27" t="s">
        <v>401</v>
      </c>
      <c r="B143" s="125"/>
      <c r="C143" s="125"/>
      <c r="D143" s="125"/>
      <c r="E143" s="160"/>
      <c r="F143" s="185">
        <v>160146</v>
      </c>
      <c r="G143" s="185">
        <v>65842</v>
      </c>
      <c r="H143" s="33"/>
      <c r="I143" s="68"/>
      <c r="J143" s="68"/>
      <c r="K143" s="69"/>
    </row>
    <row r="144" spans="1:11" ht="35.4" customHeight="1" x14ac:dyDescent="0.25">
      <c r="A144" s="27" t="s">
        <v>402</v>
      </c>
      <c r="B144" s="125"/>
      <c r="C144" s="125"/>
      <c r="D144" s="125"/>
      <c r="E144" s="160"/>
      <c r="F144" s="186"/>
      <c r="G144" s="186"/>
      <c r="H144" s="33"/>
      <c r="I144" s="68"/>
      <c r="J144" s="68"/>
      <c r="K144" s="121" t="s">
        <v>404</v>
      </c>
    </row>
    <row r="145" spans="1:11" ht="14.4" customHeight="1" x14ac:dyDescent="0.25">
      <c r="A145" s="183" t="s">
        <v>403</v>
      </c>
      <c r="B145" s="125"/>
      <c r="C145" s="125"/>
      <c r="D145" s="125"/>
      <c r="E145" s="160"/>
      <c r="F145" s="186"/>
      <c r="G145" s="186"/>
      <c r="H145" s="65" t="s">
        <v>405</v>
      </c>
      <c r="I145" s="89">
        <v>4</v>
      </c>
      <c r="J145" s="96">
        <v>72</v>
      </c>
      <c r="K145" s="122"/>
    </row>
    <row r="146" spans="1:11" ht="19.2" customHeight="1" x14ac:dyDescent="0.25">
      <c r="A146" s="184"/>
      <c r="B146" s="126"/>
      <c r="C146" s="126"/>
      <c r="D146" s="126"/>
      <c r="E146" s="161"/>
      <c r="F146" s="187"/>
      <c r="G146" s="187"/>
      <c r="H146" s="65" t="s">
        <v>406</v>
      </c>
      <c r="I146" s="89">
        <v>4</v>
      </c>
      <c r="J146" s="96">
        <v>258</v>
      </c>
      <c r="K146" s="123"/>
    </row>
    <row r="147" spans="1:11" ht="56.4" customHeight="1" x14ac:dyDescent="0.25">
      <c r="A147" s="8" t="s">
        <v>374</v>
      </c>
      <c r="B147" s="118" t="s">
        <v>190</v>
      </c>
      <c r="C147" s="118" t="s">
        <v>193</v>
      </c>
      <c r="D147" s="118" t="s">
        <v>192</v>
      </c>
      <c r="E147" s="131" t="s">
        <v>195</v>
      </c>
      <c r="F147" s="128">
        <v>47040932</v>
      </c>
      <c r="G147" s="116"/>
      <c r="H147" s="8"/>
      <c r="I147" s="82"/>
      <c r="J147" s="82"/>
      <c r="K147" s="104"/>
    </row>
    <row r="148" spans="1:11" ht="82.95" customHeight="1" x14ac:dyDescent="0.25">
      <c r="A148" s="8" t="s">
        <v>375</v>
      </c>
      <c r="B148" s="119"/>
      <c r="C148" s="119"/>
      <c r="D148" s="119"/>
      <c r="E148" s="132"/>
      <c r="F148" s="129"/>
      <c r="G148" s="116">
        <v>108606.39</v>
      </c>
      <c r="H148" s="8" t="s">
        <v>90</v>
      </c>
      <c r="I148" s="82"/>
      <c r="J148" s="82"/>
      <c r="K148" s="104" t="s">
        <v>128</v>
      </c>
    </row>
    <row r="149" spans="1:11" ht="82.95" customHeight="1" x14ac:dyDescent="0.25">
      <c r="A149" s="8" t="s">
        <v>407</v>
      </c>
      <c r="B149" s="119"/>
      <c r="C149" s="119"/>
      <c r="D149" s="119"/>
      <c r="E149" s="132"/>
      <c r="F149" s="129"/>
      <c r="G149" s="18">
        <v>1900836</v>
      </c>
      <c r="H149" s="45"/>
      <c r="I149" s="82"/>
      <c r="J149" s="82"/>
      <c r="K149" s="104" t="s">
        <v>408</v>
      </c>
    </row>
    <row r="150" spans="1:11" ht="82.95" customHeight="1" x14ac:dyDescent="0.25">
      <c r="A150" s="8" t="s">
        <v>456</v>
      </c>
      <c r="B150" s="119"/>
      <c r="C150" s="119"/>
      <c r="D150" s="119"/>
      <c r="E150" s="132"/>
      <c r="F150" s="129"/>
      <c r="G150" s="18">
        <v>9883</v>
      </c>
      <c r="H150" s="45"/>
      <c r="I150" s="82"/>
      <c r="J150" s="82"/>
      <c r="K150" s="104" t="s">
        <v>457</v>
      </c>
    </row>
    <row r="151" spans="1:11" ht="82.95" customHeight="1" x14ac:dyDescent="0.25">
      <c r="A151" s="8" t="s">
        <v>460</v>
      </c>
      <c r="B151" s="119"/>
      <c r="C151" s="119"/>
      <c r="D151" s="119"/>
      <c r="E151" s="132"/>
      <c r="F151" s="129"/>
      <c r="G151" s="18">
        <v>13881</v>
      </c>
      <c r="H151" s="45"/>
      <c r="I151" s="82"/>
      <c r="J151" s="82"/>
      <c r="K151" s="104" t="s">
        <v>461</v>
      </c>
    </row>
    <row r="152" spans="1:11" ht="46.8" customHeight="1" x14ac:dyDescent="0.25">
      <c r="A152" s="8" t="s">
        <v>462</v>
      </c>
      <c r="B152" s="119"/>
      <c r="C152" s="119"/>
      <c r="D152" s="119"/>
      <c r="E152" s="132"/>
      <c r="F152" s="130"/>
      <c r="G152" s="18">
        <v>12256</v>
      </c>
      <c r="H152" s="45"/>
      <c r="I152" s="82"/>
      <c r="J152" s="82"/>
      <c r="K152" s="104" t="s">
        <v>421</v>
      </c>
    </row>
    <row r="153" spans="1:11" ht="72.599999999999994" customHeight="1" x14ac:dyDescent="0.25">
      <c r="A153" s="8" t="s">
        <v>191</v>
      </c>
      <c r="B153" s="119"/>
      <c r="C153" s="119"/>
      <c r="D153" s="119"/>
      <c r="E153" s="132"/>
      <c r="F153" s="128">
        <v>7609863</v>
      </c>
      <c r="G153" s="116"/>
      <c r="H153" s="8"/>
      <c r="I153" s="82"/>
      <c r="J153" s="82"/>
      <c r="K153" s="104"/>
    </row>
    <row r="154" spans="1:11" ht="101.4" customHeight="1" x14ac:dyDescent="0.25">
      <c r="A154" s="8" t="s">
        <v>386</v>
      </c>
      <c r="B154" s="119"/>
      <c r="C154" s="119"/>
      <c r="D154" s="119"/>
      <c r="E154" s="132"/>
      <c r="F154" s="129"/>
      <c r="G154" s="18">
        <v>205778</v>
      </c>
      <c r="H154" s="8"/>
      <c r="I154" s="82"/>
      <c r="J154" s="82"/>
      <c r="K154" s="104" t="s">
        <v>73</v>
      </c>
    </row>
    <row r="155" spans="1:11" ht="47.4" customHeight="1" x14ac:dyDescent="0.25">
      <c r="A155" s="8" t="s">
        <v>392</v>
      </c>
      <c r="B155" s="119"/>
      <c r="C155" s="119"/>
      <c r="D155" s="119"/>
      <c r="E155" s="132"/>
      <c r="F155" s="129"/>
      <c r="G155" s="18">
        <v>143968</v>
      </c>
      <c r="H155" s="8"/>
      <c r="I155" s="82"/>
      <c r="J155" s="82"/>
      <c r="K155" s="104" t="s">
        <v>73</v>
      </c>
    </row>
    <row r="156" spans="1:11" ht="49.8" customHeight="1" x14ac:dyDescent="0.25">
      <c r="A156" s="8" t="s">
        <v>393</v>
      </c>
      <c r="B156" s="119"/>
      <c r="C156" s="119"/>
      <c r="D156" s="119"/>
      <c r="E156" s="132"/>
      <c r="F156" s="129"/>
      <c r="G156" s="18">
        <v>160783</v>
      </c>
      <c r="H156" s="8"/>
      <c r="I156" s="82"/>
      <c r="J156" s="82"/>
      <c r="K156" s="104" t="s">
        <v>73</v>
      </c>
    </row>
    <row r="157" spans="1:11" ht="42" customHeight="1" x14ac:dyDescent="0.25">
      <c r="A157" s="8" t="s">
        <v>420</v>
      </c>
      <c r="B157" s="119"/>
      <c r="C157" s="119"/>
      <c r="D157" s="119"/>
      <c r="E157" s="132"/>
      <c r="F157" s="129"/>
      <c r="G157" s="18">
        <v>3845</v>
      </c>
      <c r="H157" s="8"/>
      <c r="I157" s="82"/>
      <c r="J157" s="82"/>
      <c r="K157" s="104" t="s">
        <v>421</v>
      </c>
    </row>
    <row r="158" spans="1:11" ht="45" customHeight="1" x14ac:dyDescent="0.25">
      <c r="A158" s="8" t="s">
        <v>410</v>
      </c>
      <c r="B158" s="119"/>
      <c r="C158" s="119"/>
      <c r="D158" s="119"/>
      <c r="E158" s="132"/>
      <c r="F158" s="129"/>
      <c r="G158" s="18">
        <v>158340</v>
      </c>
      <c r="H158" s="8"/>
      <c r="I158" s="82"/>
      <c r="J158" s="82"/>
      <c r="K158" s="104" t="s">
        <v>73</v>
      </c>
    </row>
    <row r="159" spans="1:11" ht="37.200000000000003" customHeight="1" x14ac:dyDescent="0.25">
      <c r="A159" s="17" t="s">
        <v>458</v>
      </c>
      <c r="B159" s="119"/>
      <c r="C159" s="119"/>
      <c r="D159" s="119"/>
      <c r="E159" s="132"/>
      <c r="F159" s="129"/>
      <c r="G159" s="18">
        <v>1575924.2599999998</v>
      </c>
      <c r="H159" s="15" t="s">
        <v>72</v>
      </c>
      <c r="I159" s="87"/>
      <c r="J159" s="82"/>
      <c r="K159" s="104" t="s">
        <v>71</v>
      </c>
    </row>
    <row r="160" spans="1:11" ht="40.799999999999997" customHeight="1" x14ac:dyDescent="0.25">
      <c r="A160" s="17" t="s">
        <v>459</v>
      </c>
      <c r="B160" s="119"/>
      <c r="C160" s="119"/>
      <c r="D160" s="119"/>
      <c r="E160" s="132"/>
      <c r="F160" s="129"/>
      <c r="G160" s="18">
        <v>1688184.8399999999</v>
      </c>
      <c r="H160" s="15" t="s">
        <v>90</v>
      </c>
      <c r="I160" s="87"/>
      <c r="J160" s="82"/>
      <c r="K160" s="104" t="s">
        <v>128</v>
      </c>
    </row>
    <row r="161" spans="1:11" ht="44.4" customHeight="1" x14ac:dyDescent="0.25">
      <c r="A161" s="17" t="s">
        <v>463</v>
      </c>
      <c r="B161" s="120"/>
      <c r="C161" s="120"/>
      <c r="D161" s="120"/>
      <c r="E161" s="133"/>
      <c r="F161" s="130"/>
      <c r="G161" s="18">
        <v>1021</v>
      </c>
      <c r="H161" s="15"/>
      <c r="I161" s="87"/>
      <c r="J161" s="82"/>
      <c r="K161" s="104" t="s">
        <v>421</v>
      </c>
    </row>
    <row r="162" spans="1:11" ht="57.6" customHeight="1" x14ac:dyDescent="0.25">
      <c r="A162" s="8" t="s">
        <v>234</v>
      </c>
      <c r="B162" s="147" t="s">
        <v>214</v>
      </c>
      <c r="C162" s="147" t="s">
        <v>232</v>
      </c>
      <c r="D162" s="147" t="s">
        <v>192</v>
      </c>
      <c r="E162" s="148" t="s">
        <v>233</v>
      </c>
      <c r="F162" s="24">
        <v>2982875</v>
      </c>
      <c r="G162" s="18">
        <v>2982874.33</v>
      </c>
      <c r="H162" s="8" t="s">
        <v>90</v>
      </c>
      <c r="I162" s="82"/>
      <c r="J162" s="82"/>
      <c r="K162" s="104" t="s">
        <v>96</v>
      </c>
    </row>
    <row r="163" spans="1:11" ht="57.6" customHeight="1" x14ac:dyDescent="0.25">
      <c r="A163" s="8" t="s">
        <v>235</v>
      </c>
      <c r="B163" s="147"/>
      <c r="C163" s="147"/>
      <c r="D163" s="147"/>
      <c r="E163" s="148"/>
      <c r="F163" s="24">
        <v>68246</v>
      </c>
      <c r="G163" s="18">
        <v>68246.02</v>
      </c>
      <c r="H163" s="8"/>
      <c r="I163" s="82"/>
      <c r="J163" s="82"/>
      <c r="K163" s="104" t="s">
        <v>206</v>
      </c>
    </row>
    <row r="164" spans="1:11" ht="104.4" customHeight="1" x14ac:dyDescent="0.25">
      <c r="A164" s="8" t="s">
        <v>390</v>
      </c>
      <c r="B164" s="147"/>
      <c r="C164" s="147"/>
      <c r="D164" s="147"/>
      <c r="E164" s="148"/>
      <c r="F164" s="24">
        <v>358845</v>
      </c>
      <c r="G164" s="18">
        <v>358844.1</v>
      </c>
      <c r="H164" s="8"/>
      <c r="I164" s="82"/>
      <c r="J164" s="82"/>
      <c r="K164" s="104" t="s">
        <v>81</v>
      </c>
    </row>
    <row r="165" spans="1:11" ht="46.8" customHeight="1" x14ac:dyDescent="0.25">
      <c r="A165" s="8" t="s">
        <v>391</v>
      </c>
      <c r="B165" s="147"/>
      <c r="C165" s="147"/>
      <c r="D165" s="147"/>
      <c r="E165" s="148"/>
      <c r="F165" s="24">
        <v>253554</v>
      </c>
      <c r="G165" s="18">
        <f>170102+42360</f>
        <v>212462</v>
      </c>
      <c r="H165" s="8"/>
      <c r="I165" s="82"/>
      <c r="J165" s="82"/>
      <c r="K165" s="104"/>
    </row>
    <row r="166" spans="1:11" ht="49.2" customHeight="1" x14ac:dyDescent="0.25">
      <c r="A166" s="27" t="s">
        <v>251</v>
      </c>
      <c r="B166" s="118" t="s">
        <v>269</v>
      </c>
      <c r="C166" s="118" t="s">
        <v>270</v>
      </c>
      <c r="D166" s="118" t="s">
        <v>192</v>
      </c>
      <c r="E166" s="180" t="s">
        <v>271</v>
      </c>
      <c r="F166" s="24">
        <v>4535808</v>
      </c>
      <c r="G166" s="18">
        <v>4535801.32</v>
      </c>
      <c r="H166" s="46" t="s">
        <v>248</v>
      </c>
      <c r="I166" s="82"/>
      <c r="J166" s="82"/>
      <c r="K166" s="108" t="s">
        <v>96</v>
      </c>
    </row>
    <row r="167" spans="1:11" ht="36" customHeight="1" x14ac:dyDescent="0.25">
      <c r="A167" s="27" t="s">
        <v>252</v>
      </c>
      <c r="B167" s="119"/>
      <c r="C167" s="119"/>
      <c r="D167" s="119"/>
      <c r="E167" s="181"/>
      <c r="F167" s="128">
        <v>2757850</v>
      </c>
      <c r="G167" s="18"/>
      <c r="H167" s="8"/>
      <c r="I167" s="82"/>
      <c r="J167" s="82"/>
      <c r="K167" s="108"/>
    </row>
    <row r="168" spans="1:11" ht="33.6" customHeight="1" x14ac:dyDescent="0.25">
      <c r="A168" s="40" t="s">
        <v>253</v>
      </c>
      <c r="B168" s="119"/>
      <c r="C168" s="119"/>
      <c r="D168" s="119"/>
      <c r="E168" s="181"/>
      <c r="F168" s="129"/>
      <c r="G168" s="18">
        <v>1390091.28</v>
      </c>
      <c r="H168" s="44" t="s">
        <v>95</v>
      </c>
      <c r="I168" s="82"/>
      <c r="J168" s="82"/>
      <c r="K168" s="114" t="s">
        <v>96</v>
      </c>
    </row>
    <row r="169" spans="1:11" ht="28.8" customHeight="1" x14ac:dyDescent="0.25">
      <c r="A169" s="40" t="s">
        <v>254</v>
      </c>
      <c r="B169" s="119"/>
      <c r="C169" s="119"/>
      <c r="D169" s="119"/>
      <c r="E169" s="181"/>
      <c r="F169" s="129"/>
      <c r="G169" s="18">
        <v>1258344.27</v>
      </c>
      <c r="H169" s="44" t="s">
        <v>95</v>
      </c>
      <c r="I169" s="82"/>
      <c r="J169" s="82"/>
      <c r="K169" s="114" t="s">
        <v>96</v>
      </c>
    </row>
    <row r="170" spans="1:11" ht="28.2" customHeight="1" x14ac:dyDescent="0.25">
      <c r="A170" s="40" t="s">
        <v>255</v>
      </c>
      <c r="B170" s="119"/>
      <c r="C170" s="119"/>
      <c r="D170" s="119"/>
      <c r="E170" s="181"/>
      <c r="F170" s="129"/>
      <c r="G170" s="18">
        <v>10199.74</v>
      </c>
      <c r="H170" s="44" t="s">
        <v>95</v>
      </c>
      <c r="I170" s="82"/>
      <c r="J170" s="82"/>
      <c r="K170" s="114" t="s">
        <v>96</v>
      </c>
    </row>
    <row r="171" spans="1:11" ht="27.6" customHeight="1" x14ac:dyDescent="0.25">
      <c r="A171" s="40" t="s">
        <v>256</v>
      </c>
      <c r="B171" s="119"/>
      <c r="C171" s="119"/>
      <c r="D171" s="119"/>
      <c r="E171" s="181"/>
      <c r="F171" s="129"/>
      <c r="G171" s="18">
        <v>8708.7799999999988</v>
      </c>
      <c r="H171" s="44" t="s">
        <v>95</v>
      </c>
      <c r="I171" s="82"/>
      <c r="J171" s="82"/>
      <c r="K171" s="114" t="s">
        <v>96</v>
      </c>
    </row>
    <row r="172" spans="1:11" ht="37.799999999999997" customHeight="1" x14ac:dyDescent="0.25">
      <c r="A172" s="40" t="s">
        <v>257</v>
      </c>
      <c r="B172" s="119"/>
      <c r="C172" s="119"/>
      <c r="D172" s="119"/>
      <c r="E172" s="181"/>
      <c r="F172" s="129"/>
      <c r="G172" s="18">
        <v>5664.6900000000005</v>
      </c>
      <c r="H172" s="44" t="s">
        <v>95</v>
      </c>
      <c r="I172" s="82"/>
      <c r="J172" s="82"/>
      <c r="K172" s="114" t="s">
        <v>96</v>
      </c>
    </row>
    <row r="173" spans="1:11" ht="36.6" customHeight="1" x14ac:dyDescent="0.25">
      <c r="A173" s="40" t="s">
        <v>258</v>
      </c>
      <c r="B173" s="119"/>
      <c r="C173" s="119"/>
      <c r="D173" s="119"/>
      <c r="E173" s="181"/>
      <c r="F173" s="129"/>
      <c r="G173" s="18">
        <v>7961.66</v>
      </c>
      <c r="H173" s="44" t="s">
        <v>95</v>
      </c>
      <c r="I173" s="82"/>
      <c r="J173" s="82"/>
      <c r="K173" s="114" t="s">
        <v>96</v>
      </c>
    </row>
    <row r="174" spans="1:11" ht="39.6" customHeight="1" x14ac:dyDescent="0.25">
      <c r="A174" s="40" t="s">
        <v>259</v>
      </c>
      <c r="B174" s="119"/>
      <c r="C174" s="119"/>
      <c r="D174" s="119"/>
      <c r="E174" s="181"/>
      <c r="F174" s="129"/>
      <c r="G174" s="18">
        <v>31878.39</v>
      </c>
      <c r="H174" s="44" t="s">
        <v>95</v>
      </c>
      <c r="I174" s="82"/>
      <c r="J174" s="82"/>
      <c r="K174" s="114" t="s">
        <v>96</v>
      </c>
    </row>
    <row r="175" spans="1:11" ht="45" customHeight="1" x14ac:dyDescent="0.25">
      <c r="A175" s="40" t="s">
        <v>260</v>
      </c>
      <c r="B175" s="119"/>
      <c r="C175" s="119"/>
      <c r="D175" s="119"/>
      <c r="E175" s="181"/>
      <c r="F175" s="130"/>
      <c r="G175" s="18">
        <v>40805.729999999996</v>
      </c>
      <c r="H175" s="44" t="s">
        <v>95</v>
      </c>
      <c r="I175" s="82"/>
      <c r="J175" s="82"/>
      <c r="K175" s="114" t="s">
        <v>96</v>
      </c>
    </row>
    <row r="176" spans="1:11" ht="42.6" customHeight="1" x14ac:dyDescent="0.25">
      <c r="A176" s="27" t="s">
        <v>261</v>
      </c>
      <c r="B176" s="119"/>
      <c r="C176" s="119"/>
      <c r="D176" s="119"/>
      <c r="E176" s="181"/>
      <c r="F176" s="128">
        <v>465262</v>
      </c>
      <c r="G176" s="18"/>
      <c r="H176" s="8"/>
      <c r="I176" s="82"/>
      <c r="J176" s="82"/>
      <c r="K176" s="108"/>
    </row>
    <row r="177" spans="1:11" ht="35.4" customHeight="1" x14ac:dyDescent="0.25">
      <c r="A177" s="41" t="s">
        <v>262</v>
      </c>
      <c r="B177" s="119"/>
      <c r="C177" s="119"/>
      <c r="D177" s="119"/>
      <c r="E177" s="181"/>
      <c r="F177" s="129"/>
      <c r="G177" s="18">
        <v>19454.060000000001</v>
      </c>
      <c r="H177" s="54" t="s">
        <v>90</v>
      </c>
      <c r="I177" s="82"/>
      <c r="J177" s="82"/>
      <c r="K177" s="111" t="s">
        <v>305</v>
      </c>
    </row>
    <row r="178" spans="1:11" ht="40.799999999999997" customHeight="1" x14ac:dyDescent="0.25">
      <c r="A178" s="41" t="s">
        <v>263</v>
      </c>
      <c r="B178" s="119"/>
      <c r="C178" s="119"/>
      <c r="D178" s="119"/>
      <c r="E178" s="181"/>
      <c r="F178" s="129"/>
      <c r="G178" s="18">
        <v>19806.239999999998</v>
      </c>
      <c r="H178" s="54" t="s">
        <v>90</v>
      </c>
      <c r="I178" s="82"/>
      <c r="J178" s="82"/>
      <c r="K178" s="111" t="s">
        <v>305</v>
      </c>
    </row>
    <row r="179" spans="1:11" ht="30.6" customHeight="1" x14ac:dyDescent="0.25">
      <c r="A179" s="41" t="s">
        <v>264</v>
      </c>
      <c r="B179" s="119"/>
      <c r="C179" s="119"/>
      <c r="D179" s="119"/>
      <c r="E179" s="181"/>
      <c r="F179" s="129"/>
      <c r="G179" s="18">
        <v>288893.31</v>
      </c>
      <c r="H179" s="54" t="s">
        <v>90</v>
      </c>
      <c r="I179" s="82"/>
      <c r="J179" s="82"/>
      <c r="K179" s="111" t="s">
        <v>305</v>
      </c>
    </row>
    <row r="180" spans="1:11" ht="33.6" customHeight="1" x14ac:dyDescent="0.25">
      <c r="A180" s="41" t="s">
        <v>265</v>
      </c>
      <c r="B180" s="119"/>
      <c r="C180" s="119"/>
      <c r="D180" s="119"/>
      <c r="E180" s="181"/>
      <c r="F180" s="129"/>
      <c r="G180" s="18">
        <v>0</v>
      </c>
      <c r="H180" s="54" t="s">
        <v>90</v>
      </c>
      <c r="I180" s="82"/>
      <c r="J180" s="82"/>
      <c r="K180" s="111" t="s">
        <v>305</v>
      </c>
    </row>
    <row r="181" spans="1:11" ht="27" customHeight="1" x14ac:dyDescent="0.25">
      <c r="A181" s="40" t="s">
        <v>266</v>
      </c>
      <c r="B181" s="119"/>
      <c r="C181" s="119"/>
      <c r="D181" s="119"/>
      <c r="E181" s="181"/>
      <c r="F181" s="129"/>
      <c r="G181" s="18">
        <v>78103.09</v>
      </c>
      <c r="H181" s="54" t="s">
        <v>90</v>
      </c>
      <c r="I181" s="82"/>
      <c r="J181" s="82"/>
      <c r="K181" s="111" t="s">
        <v>305</v>
      </c>
    </row>
    <row r="182" spans="1:11" ht="52.2" customHeight="1" x14ac:dyDescent="0.25">
      <c r="A182" s="40" t="s">
        <v>267</v>
      </c>
      <c r="B182" s="119"/>
      <c r="C182" s="119"/>
      <c r="D182" s="119"/>
      <c r="E182" s="181"/>
      <c r="F182" s="129"/>
      <c r="G182" s="18">
        <v>0</v>
      </c>
      <c r="H182" s="54" t="s">
        <v>90</v>
      </c>
      <c r="I182" s="82"/>
      <c r="J182" s="82"/>
      <c r="K182" s="111" t="s">
        <v>305</v>
      </c>
    </row>
    <row r="183" spans="1:11" ht="31.2" customHeight="1" x14ac:dyDescent="0.25">
      <c r="A183" s="40" t="s">
        <v>268</v>
      </c>
      <c r="B183" s="119"/>
      <c r="C183" s="119"/>
      <c r="D183" s="119"/>
      <c r="E183" s="181"/>
      <c r="F183" s="129"/>
      <c r="G183" s="18">
        <v>7929.3099999999995</v>
      </c>
      <c r="H183" s="54" t="s">
        <v>90</v>
      </c>
      <c r="I183" s="82"/>
      <c r="J183" s="82"/>
      <c r="K183" s="111" t="s">
        <v>305</v>
      </c>
    </row>
    <row r="184" spans="1:11" ht="39.6" customHeight="1" x14ac:dyDescent="0.25">
      <c r="A184" s="43" t="s">
        <v>144</v>
      </c>
      <c r="B184" s="119"/>
      <c r="C184" s="119"/>
      <c r="D184" s="119"/>
      <c r="E184" s="181"/>
      <c r="F184" s="130"/>
      <c r="G184" s="18">
        <v>51033.24</v>
      </c>
      <c r="H184" s="54" t="s">
        <v>90</v>
      </c>
      <c r="I184" s="82"/>
      <c r="J184" s="82"/>
      <c r="K184" s="111" t="s">
        <v>305</v>
      </c>
    </row>
    <row r="185" spans="1:11" ht="57.6" customHeight="1" thickBot="1" x14ac:dyDescent="0.3">
      <c r="A185" s="27" t="s">
        <v>455</v>
      </c>
      <c r="B185" s="119"/>
      <c r="C185" s="119"/>
      <c r="D185" s="119"/>
      <c r="E185" s="181"/>
      <c r="F185" s="24">
        <v>40910</v>
      </c>
      <c r="G185" s="18">
        <v>40908.949999999997</v>
      </c>
      <c r="H185" s="76" t="s">
        <v>91</v>
      </c>
      <c r="I185" s="82" t="s">
        <v>273</v>
      </c>
      <c r="J185" s="82"/>
      <c r="K185" s="108" t="s">
        <v>90</v>
      </c>
    </row>
    <row r="186" spans="1:11" ht="22.2" customHeight="1" x14ac:dyDescent="0.25">
      <c r="A186" s="121" t="s">
        <v>272</v>
      </c>
      <c r="B186" s="119"/>
      <c r="C186" s="119"/>
      <c r="D186" s="119"/>
      <c r="E186" s="181"/>
      <c r="F186" s="128">
        <v>105625</v>
      </c>
      <c r="G186" s="185">
        <v>105625</v>
      </c>
      <c r="H186" s="62" t="s">
        <v>82</v>
      </c>
      <c r="I186" s="91">
        <v>0.22565640000000001</v>
      </c>
      <c r="J186" s="100">
        <v>9099.4</v>
      </c>
      <c r="K186" s="121" t="s">
        <v>89</v>
      </c>
    </row>
    <row r="187" spans="1:11" ht="22.2" customHeight="1" x14ac:dyDescent="0.25">
      <c r="A187" s="122"/>
      <c r="B187" s="119"/>
      <c r="C187" s="119"/>
      <c r="D187" s="119"/>
      <c r="E187" s="181"/>
      <c r="F187" s="129"/>
      <c r="G187" s="186"/>
      <c r="H187" s="63" t="s">
        <v>387</v>
      </c>
      <c r="I187" s="89">
        <v>1.6335</v>
      </c>
      <c r="J187" s="96">
        <v>61000</v>
      </c>
      <c r="K187" s="122"/>
    </row>
    <row r="188" spans="1:11" ht="20.399999999999999" customHeight="1" x14ac:dyDescent="0.25">
      <c r="A188" s="122"/>
      <c r="B188" s="119"/>
      <c r="C188" s="119"/>
      <c r="D188" s="119"/>
      <c r="E188" s="181"/>
      <c r="F188" s="129"/>
      <c r="G188" s="186"/>
      <c r="H188" s="63" t="s">
        <v>86</v>
      </c>
      <c r="I188" s="89">
        <v>2.9039999999999999</v>
      </c>
      <c r="J188" s="96">
        <v>406</v>
      </c>
      <c r="K188" s="122"/>
    </row>
    <row r="189" spans="1:11" ht="18.600000000000001" customHeight="1" x14ac:dyDescent="0.25">
      <c r="A189" s="122"/>
      <c r="B189" s="119"/>
      <c r="C189" s="119"/>
      <c r="D189" s="119"/>
      <c r="E189" s="181"/>
      <c r="F189" s="129"/>
      <c r="G189" s="186"/>
      <c r="H189" s="63" t="s">
        <v>388</v>
      </c>
      <c r="I189" s="89">
        <v>32.927999999999997</v>
      </c>
      <c r="J189" s="96">
        <v>10</v>
      </c>
      <c r="K189" s="122"/>
    </row>
    <row r="190" spans="1:11" ht="17.399999999999999" customHeight="1" x14ac:dyDescent="0.25">
      <c r="A190" s="122"/>
      <c r="B190" s="119"/>
      <c r="C190" s="119"/>
      <c r="D190" s="119"/>
      <c r="E190" s="181"/>
      <c r="F190" s="129"/>
      <c r="G190" s="186"/>
      <c r="H190" s="63" t="s">
        <v>389</v>
      </c>
      <c r="I190" s="89">
        <v>68.001800000000003</v>
      </c>
      <c r="J190" s="96">
        <v>25</v>
      </c>
      <c r="K190" s="122"/>
    </row>
    <row r="191" spans="1:11" ht="21.6" customHeight="1" thickBot="1" x14ac:dyDescent="0.3">
      <c r="A191" s="123"/>
      <c r="B191" s="120"/>
      <c r="C191" s="120"/>
      <c r="D191" s="120"/>
      <c r="E191" s="182"/>
      <c r="F191" s="130"/>
      <c r="G191" s="187"/>
      <c r="H191" s="64" t="s">
        <v>88</v>
      </c>
      <c r="I191" s="92">
        <v>0.40002599999999999</v>
      </c>
      <c r="J191" s="101">
        <v>1800</v>
      </c>
      <c r="K191" s="123"/>
    </row>
    <row r="192" spans="1:11" ht="30.6" customHeight="1" x14ac:dyDescent="0.25">
      <c r="A192" s="8" t="s">
        <v>244</v>
      </c>
      <c r="B192" s="147" t="s">
        <v>243</v>
      </c>
      <c r="C192" s="147" t="s">
        <v>242</v>
      </c>
      <c r="D192" s="147" t="s">
        <v>192</v>
      </c>
      <c r="E192" s="148" t="s">
        <v>247</v>
      </c>
      <c r="F192" s="24">
        <v>26682</v>
      </c>
      <c r="G192" s="18"/>
      <c r="H192" s="77" t="s">
        <v>248</v>
      </c>
      <c r="I192" s="82"/>
      <c r="J192" s="82"/>
      <c r="K192" s="121" t="s">
        <v>250</v>
      </c>
    </row>
    <row r="193" spans="1:11" ht="25.2" customHeight="1" x14ac:dyDescent="0.25">
      <c r="A193" s="8" t="s">
        <v>245</v>
      </c>
      <c r="B193" s="147"/>
      <c r="C193" s="147"/>
      <c r="D193" s="147"/>
      <c r="E193" s="148"/>
      <c r="F193" s="24">
        <v>411251</v>
      </c>
      <c r="G193" s="18"/>
      <c r="H193" s="77" t="s">
        <v>249</v>
      </c>
      <c r="I193" s="82"/>
      <c r="J193" s="82"/>
      <c r="K193" s="122"/>
    </row>
    <row r="194" spans="1:11" ht="28.2" customHeight="1" x14ac:dyDescent="0.25">
      <c r="A194" s="8" t="s">
        <v>246</v>
      </c>
      <c r="B194" s="147"/>
      <c r="C194" s="147"/>
      <c r="D194" s="147"/>
      <c r="E194" s="148"/>
      <c r="F194" s="24">
        <v>1508199</v>
      </c>
      <c r="G194" s="18"/>
      <c r="H194" s="77" t="s">
        <v>95</v>
      </c>
      <c r="I194" s="82"/>
      <c r="J194" s="82"/>
      <c r="K194" s="123"/>
    </row>
    <row r="195" spans="1:11" ht="34.200000000000003" customHeight="1" x14ac:dyDescent="0.25">
      <c r="A195" s="27" t="s">
        <v>281</v>
      </c>
      <c r="B195" s="118" t="s">
        <v>280</v>
      </c>
      <c r="C195" s="118" t="s">
        <v>279</v>
      </c>
      <c r="D195" s="118" t="s">
        <v>192</v>
      </c>
      <c r="E195" s="180" t="s">
        <v>303</v>
      </c>
      <c r="F195" s="149">
        <v>2208432</v>
      </c>
      <c r="G195" s="18"/>
      <c r="H195" s="8"/>
      <c r="I195" s="82"/>
      <c r="J195" s="82"/>
      <c r="K195" s="104"/>
    </row>
    <row r="196" spans="1:11" ht="22.8" customHeight="1" x14ac:dyDescent="0.25">
      <c r="A196" s="27" t="s">
        <v>282</v>
      </c>
      <c r="B196" s="119"/>
      <c r="C196" s="119"/>
      <c r="D196" s="119"/>
      <c r="E196" s="181"/>
      <c r="F196" s="149"/>
      <c r="G196" s="18">
        <v>126161.65000000001</v>
      </c>
      <c r="H196" s="78" t="s">
        <v>248</v>
      </c>
      <c r="I196" s="82"/>
      <c r="J196" s="82"/>
      <c r="K196" s="69" t="s">
        <v>305</v>
      </c>
    </row>
    <row r="197" spans="1:11" ht="24" customHeight="1" x14ac:dyDescent="0.25">
      <c r="A197" s="27" t="s">
        <v>283</v>
      </c>
      <c r="B197" s="119"/>
      <c r="C197" s="119"/>
      <c r="D197" s="119"/>
      <c r="E197" s="181"/>
      <c r="F197" s="149"/>
      <c r="G197" s="18">
        <v>203768.68</v>
      </c>
      <c r="H197" s="78" t="s">
        <v>248</v>
      </c>
      <c r="I197" s="82"/>
      <c r="J197" s="82"/>
      <c r="K197" s="69" t="s">
        <v>305</v>
      </c>
    </row>
    <row r="198" spans="1:11" ht="25.8" customHeight="1" x14ac:dyDescent="0.25">
      <c r="A198" s="27" t="s">
        <v>284</v>
      </c>
      <c r="B198" s="119"/>
      <c r="C198" s="119"/>
      <c r="D198" s="119"/>
      <c r="E198" s="181"/>
      <c r="F198" s="149"/>
      <c r="G198" s="18">
        <v>829770.57000000007</v>
      </c>
      <c r="H198" s="78" t="s">
        <v>248</v>
      </c>
      <c r="I198" s="82"/>
      <c r="J198" s="82"/>
      <c r="K198" s="69" t="s">
        <v>305</v>
      </c>
    </row>
    <row r="199" spans="1:11" ht="22.2" customHeight="1" x14ac:dyDescent="0.25">
      <c r="A199" s="27" t="s">
        <v>285</v>
      </c>
      <c r="B199" s="119"/>
      <c r="C199" s="119"/>
      <c r="D199" s="119"/>
      <c r="E199" s="181"/>
      <c r="F199" s="149"/>
      <c r="G199" s="18">
        <v>30188.05</v>
      </c>
      <c r="H199" s="78" t="s">
        <v>248</v>
      </c>
      <c r="I199" s="82"/>
      <c r="J199" s="82"/>
      <c r="K199" s="69" t="s">
        <v>305</v>
      </c>
    </row>
    <row r="200" spans="1:11" ht="35.4" customHeight="1" x14ac:dyDescent="0.25">
      <c r="A200" s="27" t="s">
        <v>286</v>
      </c>
      <c r="B200" s="119"/>
      <c r="C200" s="119"/>
      <c r="D200" s="119"/>
      <c r="E200" s="181"/>
      <c r="F200" s="149"/>
      <c r="G200" s="18">
        <v>601436</v>
      </c>
      <c r="H200" s="78" t="s">
        <v>248</v>
      </c>
      <c r="I200" s="82"/>
      <c r="J200" s="82"/>
      <c r="K200" s="69" t="s">
        <v>305</v>
      </c>
    </row>
    <row r="201" spans="1:11" ht="28.8" customHeight="1" x14ac:dyDescent="0.25">
      <c r="A201" s="27" t="s">
        <v>287</v>
      </c>
      <c r="B201" s="119"/>
      <c r="C201" s="119"/>
      <c r="D201" s="119"/>
      <c r="E201" s="181"/>
      <c r="F201" s="149"/>
      <c r="G201" s="18">
        <v>13408</v>
      </c>
      <c r="H201" s="78" t="s">
        <v>248</v>
      </c>
      <c r="I201" s="82"/>
      <c r="J201" s="82"/>
      <c r="K201" s="69" t="s">
        <v>305</v>
      </c>
    </row>
    <row r="202" spans="1:11" ht="25.8" customHeight="1" x14ac:dyDescent="0.25">
      <c r="A202" s="27" t="s">
        <v>288</v>
      </c>
      <c r="B202" s="119"/>
      <c r="C202" s="119"/>
      <c r="D202" s="119"/>
      <c r="E202" s="181"/>
      <c r="F202" s="149"/>
      <c r="G202" s="18">
        <v>3723</v>
      </c>
      <c r="H202" s="78" t="s">
        <v>248</v>
      </c>
      <c r="I202" s="82"/>
      <c r="J202" s="82"/>
      <c r="K202" s="69" t="s">
        <v>305</v>
      </c>
    </row>
    <row r="203" spans="1:11" ht="27" customHeight="1" x14ac:dyDescent="0.25">
      <c r="A203" s="27" t="s">
        <v>289</v>
      </c>
      <c r="B203" s="119"/>
      <c r="C203" s="119"/>
      <c r="D203" s="119"/>
      <c r="E203" s="181"/>
      <c r="F203" s="149"/>
      <c r="G203" s="18">
        <v>1335.54</v>
      </c>
      <c r="H203" s="78" t="s">
        <v>248</v>
      </c>
      <c r="I203" s="82"/>
      <c r="J203" s="82"/>
      <c r="K203" s="69" t="s">
        <v>305</v>
      </c>
    </row>
    <row r="204" spans="1:11" ht="22.8" customHeight="1" x14ac:dyDescent="0.25">
      <c r="A204" s="27" t="s">
        <v>290</v>
      </c>
      <c r="B204" s="119"/>
      <c r="C204" s="119"/>
      <c r="D204" s="119"/>
      <c r="E204" s="181"/>
      <c r="F204" s="149"/>
      <c r="G204" s="18">
        <v>7528.64</v>
      </c>
      <c r="H204" s="78" t="s">
        <v>248</v>
      </c>
      <c r="I204" s="82"/>
      <c r="J204" s="82"/>
      <c r="K204" s="69" t="s">
        <v>305</v>
      </c>
    </row>
    <row r="205" spans="1:11" ht="32.4" customHeight="1" x14ac:dyDescent="0.25">
      <c r="A205" s="27" t="s">
        <v>291</v>
      </c>
      <c r="B205" s="119"/>
      <c r="C205" s="119"/>
      <c r="D205" s="119"/>
      <c r="E205" s="181"/>
      <c r="F205" s="149"/>
      <c r="G205" s="18">
        <v>45924.789999999994</v>
      </c>
      <c r="H205" s="78" t="s">
        <v>248</v>
      </c>
      <c r="I205" s="82"/>
      <c r="J205" s="82"/>
      <c r="K205" s="69" t="s">
        <v>305</v>
      </c>
    </row>
    <row r="206" spans="1:11" ht="24" customHeight="1" x14ac:dyDescent="0.25">
      <c r="A206" s="27" t="s">
        <v>292</v>
      </c>
      <c r="B206" s="119"/>
      <c r="C206" s="119"/>
      <c r="D206" s="119"/>
      <c r="E206" s="181"/>
      <c r="F206" s="149"/>
      <c r="G206" s="18">
        <v>345182.94</v>
      </c>
      <c r="H206" s="78" t="s">
        <v>248</v>
      </c>
      <c r="I206" s="82"/>
      <c r="J206" s="82"/>
      <c r="K206" s="69" t="s">
        <v>305</v>
      </c>
    </row>
    <row r="207" spans="1:11" ht="34.200000000000003" customHeight="1" x14ac:dyDescent="0.25">
      <c r="A207" s="27" t="s">
        <v>293</v>
      </c>
      <c r="B207" s="119"/>
      <c r="C207" s="119"/>
      <c r="D207" s="119"/>
      <c r="E207" s="181"/>
      <c r="F207" s="149">
        <v>1134661</v>
      </c>
      <c r="G207" s="18"/>
      <c r="H207" s="77"/>
      <c r="I207" s="82"/>
      <c r="J207" s="82"/>
      <c r="K207" s="69"/>
    </row>
    <row r="208" spans="1:11" ht="22.8" customHeight="1" x14ac:dyDescent="0.25">
      <c r="A208" s="27" t="s">
        <v>294</v>
      </c>
      <c r="B208" s="119"/>
      <c r="C208" s="119"/>
      <c r="D208" s="119"/>
      <c r="E208" s="181"/>
      <c r="F208" s="149"/>
      <c r="G208" s="18">
        <v>8314.08</v>
      </c>
      <c r="H208" s="77" t="s">
        <v>95</v>
      </c>
      <c r="I208" s="82"/>
      <c r="J208" s="82"/>
      <c r="K208" s="69" t="s">
        <v>96</v>
      </c>
    </row>
    <row r="209" spans="1:11" ht="23.4" customHeight="1" x14ac:dyDescent="0.25">
      <c r="A209" s="27" t="s">
        <v>295</v>
      </c>
      <c r="B209" s="119"/>
      <c r="C209" s="119"/>
      <c r="D209" s="119"/>
      <c r="E209" s="181"/>
      <c r="F209" s="149"/>
      <c r="G209" s="18">
        <v>4628.76</v>
      </c>
      <c r="H209" s="77" t="s">
        <v>95</v>
      </c>
      <c r="I209" s="82"/>
      <c r="J209" s="82"/>
      <c r="K209" s="69" t="s">
        <v>96</v>
      </c>
    </row>
    <row r="210" spans="1:11" ht="25.8" customHeight="1" x14ac:dyDescent="0.25">
      <c r="A210" s="27" t="s">
        <v>296</v>
      </c>
      <c r="B210" s="119"/>
      <c r="C210" s="119"/>
      <c r="D210" s="119"/>
      <c r="E210" s="181"/>
      <c r="F210" s="149"/>
      <c r="G210" s="18">
        <v>1090070.78</v>
      </c>
      <c r="H210" s="77" t="s">
        <v>95</v>
      </c>
      <c r="I210" s="82"/>
      <c r="J210" s="82"/>
      <c r="K210" s="69" t="s">
        <v>96</v>
      </c>
    </row>
    <row r="211" spans="1:11" ht="33" customHeight="1" x14ac:dyDescent="0.25">
      <c r="A211" s="27" t="s">
        <v>297</v>
      </c>
      <c r="B211" s="119"/>
      <c r="C211" s="119"/>
      <c r="D211" s="119"/>
      <c r="E211" s="181"/>
      <c r="F211" s="149"/>
      <c r="G211" s="18">
        <v>26179.34</v>
      </c>
      <c r="H211" s="77" t="s">
        <v>95</v>
      </c>
      <c r="I211" s="82"/>
      <c r="J211" s="82"/>
      <c r="K211" s="69" t="s">
        <v>96</v>
      </c>
    </row>
    <row r="212" spans="1:11" ht="36" customHeight="1" x14ac:dyDescent="0.25">
      <c r="A212" s="27" t="s">
        <v>298</v>
      </c>
      <c r="B212" s="119"/>
      <c r="C212" s="119"/>
      <c r="D212" s="119"/>
      <c r="E212" s="181"/>
      <c r="F212" s="149">
        <v>160101</v>
      </c>
      <c r="G212" s="18"/>
      <c r="H212" s="77"/>
      <c r="I212" s="82"/>
      <c r="J212" s="82"/>
      <c r="K212" s="69"/>
    </row>
    <row r="213" spans="1:11" ht="25.8" customHeight="1" x14ac:dyDescent="0.25">
      <c r="A213" s="27" t="s">
        <v>299</v>
      </c>
      <c r="B213" s="119"/>
      <c r="C213" s="119"/>
      <c r="D213" s="119"/>
      <c r="E213" s="181"/>
      <c r="F213" s="149"/>
      <c r="G213" s="18">
        <v>25516.62</v>
      </c>
      <c r="H213" s="77" t="s">
        <v>306</v>
      </c>
      <c r="I213" s="82"/>
      <c r="J213" s="82"/>
      <c r="K213" s="69" t="s">
        <v>96</v>
      </c>
    </row>
    <row r="214" spans="1:11" ht="33.6" customHeight="1" x14ac:dyDescent="0.25">
      <c r="A214" s="27" t="s">
        <v>300</v>
      </c>
      <c r="B214" s="119"/>
      <c r="C214" s="119"/>
      <c r="D214" s="119"/>
      <c r="E214" s="181"/>
      <c r="F214" s="149"/>
      <c r="G214" s="18">
        <v>127474.62</v>
      </c>
      <c r="H214" s="77" t="s">
        <v>306</v>
      </c>
      <c r="I214" s="82"/>
      <c r="J214" s="82"/>
      <c r="K214" s="69" t="s">
        <v>96</v>
      </c>
    </row>
    <row r="215" spans="1:11" ht="39" customHeight="1" x14ac:dyDescent="0.25">
      <c r="A215" s="27" t="s">
        <v>301</v>
      </c>
      <c r="B215" s="119"/>
      <c r="C215" s="119"/>
      <c r="D215" s="119"/>
      <c r="E215" s="181"/>
      <c r="F215" s="149"/>
      <c r="G215" s="18">
        <v>7103.07</v>
      </c>
      <c r="H215" s="77" t="s">
        <v>306</v>
      </c>
      <c r="I215" s="82"/>
      <c r="J215" s="82"/>
      <c r="K215" s="69" t="s">
        <v>96</v>
      </c>
    </row>
    <row r="216" spans="1:11" ht="73.8" customHeight="1" x14ac:dyDescent="0.25">
      <c r="A216" s="27" t="s">
        <v>302</v>
      </c>
      <c r="B216" s="119"/>
      <c r="C216" s="119"/>
      <c r="D216" s="119"/>
      <c r="E216" s="181"/>
      <c r="F216" s="56">
        <v>17038</v>
      </c>
      <c r="G216" s="115">
        <v>17036.98</v>
      </c>
      <c r="H216" s="79" t="s">
        <v>91</v>
      </c>
      <c r="I216" s="59" t="s">
        <v>172</v>
      </c>
      <c r="J216" s="59"/>
      <c r="K216" s="112" t="s">
        <v>90</v>
      </c>
    </row>
    <row r="217" spans="1:11" ht="16.2" customHeight="1" x14ac:dyDescent="0.25">
      <c r="A217" s="121" t="s">
        <v>304</v>
      </c>
      <c r="B217" s="119"/>
      <c r="C217" s="119"/>
      <c r="D217" s="119"/>
      <c r="E217" s="181"/>
      <c r="F217" s="149">
        <v>153590</v>
      </c>
      <c r="G217" s="192">
        <v>153588.59</v>
      </c>
      <c r="H217" s="61" t="s">
        <v>82</v>
      </c>
      <c r="I217" s="89">
        <v>0.20578595058720101</v>
      </c>
      <c r="J217" s="96">
        <v>9168.07</v>
      </c>
      <c r="K217" s="171" t="s">
        <v>89</v>
      </c>
    </row>
    <row r="218" spans="1:11" ht="19.8" customHeight="1" x14ac:dyDescent="0.25">
      <c r="A218" s="122"/>
      <c r="B218" s="119"/>
      <c r="C218" s="119"/>
      <c r="D218" s="119"/>
      <c r="E218" s="181"/>
      <c r="F218" s="149"/>
      <c r="G218" s="192"/>
      <c r="H218" s="61" t="s">
        <v>85</v>
      </c>
      <c r="I218" s="89">
        <v>4.1451634103019535</v>
      </c>
      <c r="J218" s="96">
        <v>5630</v>
      </c>
      <c r="K218" s="171"/>
    </row>
    <row r="219" spans="1:11" ht="18.600000000000001" customHeight="1" x14ac:dyDescent="0.25">
      <c r="A219" s="122"/>
      <c r="B219" s="119"/>
      <c r="C219" s="119"/>
      <c r="D219" s="119"/>
      <c r="E219" s="181"/>
      <c r="F219" s="149"/>
      <c r="G219" s="192"/>
      <c r="H219" s="61" t="s">
        <v>387</v>
      </c>
      <c r="I219" s="89">
        <v>1.5386105263157894</v>
      </c>
      <c r="J219" s="96">
        <v>19000</v>
      </c>
      <c r="K219" s="171"/>
    </row>
    <row r="220" spans="1:11" ht="15.6" customHeight="1" x14ac:dyDescent="0.25">
      <c r="A220" s="122"/>
      <c r="B220" s="119"/>
      <c r="C220" s="119"/>
      <c r="D220" s="119"/>
      <c r="E220" s="181"/>
      <c r="F220" s="149"/>
      <c r="G220" s="192"/>
      <c r="H220" s="61" t="s">
        <v>398</v>
      </c>
      <c r="I220" s="89">
        <v>9.844802083333333E-2</v>
      </c>
      <c r="J220" s="96">
        <v>96000</v>
      </c>
      <c r="K220" s="171"/>
    </row>
    <row r="221" spans="1:11" ht="19.8" customHeight="1" x14ac:dyDescent="0.25">
      <c r="A221" s="122"/>
      <c r="B221" s="119"/>
      <c r="C221" s="119"/>
      <c r="D221" s="119"/>
      <c r="E221" s="181"/>
      <c r="F221" s="149"/>
      <c r="G221" s="192"/>
      <c r="H221" s="63" t="s">
        <v>394</v>
      </c>
      <c r="I221" s="89">
        <v>0.12431999999999999</v>
      </c>
      <c r="J221" s="96">
        <v>45000</v>
      </c>
      <c r="K221" s="171"/>
    </row>
    <row r="222" spans="1:11" ht="19.2" customHeight="1" x14ac:dyDescent="0.25">
      <c r="A222" s="122"/>
      <c r="B222" s="119"/>
      <c r="C222" s="119"/>
      <c r="D222" s="119"/>
      <c r="E222" s="181"/>
      <c r="F222" s="149"/>
      <c r="G222" s="192"/>
      <c r="H222" s="63" t="s">
        <v>395</v>
      </c>
      <c r="I222" s="89">
        <v>0.68232656250000001</v>
      </c>
      <c r="J222" s="96">
        <v>76800</v>
      </c>
      <c r="K222" s="171"/>
    </row>
    <row r="223" spans="1:11" ht="19.2" customHeight="1" x14ac:dyDescent="0.25">
      <c r="A223" s="122"/>
      <c r="B223" s="119"/>
      <c r="C223" s="119"/>
      <c r="D223" s="119"/>
      <c r="E223" s="181"/>
      <c r="F223" s="149"/>
      <c r="G223" s="192"/>
      <c r="H223" s="63" t="s">
        <v>396</v>
      </c>
      <c r="I223" s="89">
        <v>1.089</v>
      </c>
      <c r="J223" s="96">
        <v>19700</v>
      </c>
      <c r="K223" s="171"/>
    </row>
    <row r="224" spans="1:11" ht="18.600000000000001" customHeight="1" x14ac:dyDescent="0.25">
      <c r="A224" s="122"/>
      <c r="B224" s="119"/>
      <c r="C224" s="119"/>
      <c r="D224" s="119"/>
      <c r="E224" s="181"/>
      <c r="F224" s="149"/>
      <c r="G224" s="192"/>
      <c r="H224" s="63" t="s">
        <v>397</v>
      </c>
      <c r="I224" s="89">
        <v>0.112</v>
      </c>
      <c r="J224" s="96">
        <v>75000</v>
      </c>
      <c r="K224" s="171"/>
    </row>
    <row r="225" spans="1:11" ht="20.399999999999999" customHeight="1" x14ac:dyDescent="0.25">
      <c r="A225" s="122"/>
      <c r="B225" s="119"/>
      <c r="C225" s="119"/>
      <c r="D225" s="119"/>
      <c r="E225" s="181"/>
      <c r="F225" s="149"/>
      <c r="G225" s="192"/>
      <c r="H225" s="63" t="s">
        <v>389</v>
      </c>
      <c r="I225" s="89">
        <v>68.001904761904754</v>
      </c>
      <c r="J225" s="96">
        <v>21</v>
      </c>
      <c r="K225" s="171"/>
    </row>
    <row r="226" spans="1:11" ht="18.600000000000001" customHeight="1" x14ac:dyDescent="0.25">
      <c r="A226" s="123"/>
      <c r="B226" s="120"/>
      <c r="C226" s="120"/>
      <c r="D226" s="120"/>
      <c r="E226" s="182"/>
      <c r="F226" s="149"/>
      <c r="G226" s="192"/>
      <c r="H226" s="63" t="s">
        <v>388</v>
      </c>
      <c r="I226" s="89">
        <v>20.081499999999998</v>
      </c>
      <c r="J226" s="96">
        <v>20</v>
      </c>
      <c r="K226" s="171"/>
    </row>
    <row r="227" spans="1:11" ht="76.8" customHeight="1" x14ac:dyDescent="0.25">
      <c r="A227" s="8" t="s">
        <v>308</v>
      </c>
      <c r="B227" s="22" t="s">
        <v>280</v>
      </c>
      <c r="C227" s="22" t="s">
        <v>307</v>
      </c>
      <c r="D227" s="22" t="s">
        <v>192</v>
      </c>
      <c r="E227" s="23" t="s">
        <v>309</v>
      </c>
      <c r="F227" s="24">
        <v>206500</v>
      </c>
      <c r="G227" s="18"/>
      <c r="H227" s="39"/>
      <c r="I227" s="82"/>
      <c r="J227" s="82"/>
      <c r="K227" s="69"/>
    </row>
    <row r="228" spans="1:11" ht="37.799999999999997" customHeight="1" x14ac:dyDescent="0.25">
      <c r="A228" s="27" t="s">
        <v>310</v>
      </c>
      <c r="B228" s="118" t="s">
        <v>280</v>
      </c>
      <c r="C228" s="118" t="s">
        <v>333</v>
      </c>
      <c r="D228" s="118" t="s">
        <v>192</v>
      </c>
      <c r="E228" s="180" t="s">
        <v>334</v>
      </c>
      <c r="F228" s="149">
        <v>1951834</v>
      </c>
      <c r="G228" s="18"/>
      <c r="H228" s="39"/>
      <c r="I228" s="82"/>
      <c r="J228" s="82"/>
      <c r="K228" s="69"/>
    </row>
    <row r="229" spans="1:11" ht="24" customHeight="1" x14ac:dyDescent="0.25">
      <c r="A229" s="27" t="s">
        <v>311</v>
      </c>
      <c r="B229" s="119"/>
      <c r="C229" s="119"/>
      <c r="D229" s="119"/>
      <c r="E229" s="181"/>
      <c r="F229" s="149"/>
      <c r="G229" s="18">
        <v>112349.44</v>
      </c>
      <c r="H229" s="77" t="s">
        <v>248</v>
      </c>
      <c r="I229" s="82"/>
      <c r="J229" s="82"/>
      <c r="K229" s="69" t="s">
        <v>96</v>
      </c>
    </row>
    <row r="230" spans="1:11" ht="25.2" customHeight="1" x14ac:dyDescent="0.25">
      <c r="A230" s="27" t="s">
        <v>312</v>
      </c>
      <c r="B230" s="119"/>
      <c r="C230" s="119"/>
      <c r="D230" s="119"/>
      <c r="E230" s="181"/>
      <c r="F230" s="149"/>
      <c r="G230" s="18">
        <v>3264</v>
      </c>
      <c r="H230" s="77" t="s">
        <v>248</v>
      </c>
      <c r="I230" s="82"/>
      <c r="J230" s="82"/>
      <c r="K230" s="69" t="s">
        <v>96</v>
      </c>
    </row>
    <row r="231" spans="1:11" ht="24" customHeight="1" x14ac:dyDescent="0.25">
      <c r="A231" s="27" t="s">
        <v>313</v>
      </c>
      <c r="B231" s="119"/>
      <c r="C231" s="119"/>
      <c r="D231" s="119"/>
      <c r="E231" s="181"/>
      <c r="F231" s="149"/>
      <c r="G231" s="18">
        <v>19305.7</v>
      </c>
      <c r="H231" s="77" t="s">
        <v>248</v>
      </c>
      <c r="I231" s="82"/>
      <c r="J231" s="82"/>
      <c r="K231" s="69" t="s">
        <v>96</v>
      </c>
    </row>
    <row r="232" spans="1:11" ht="35.4" customHeight="1" x14ac:dyDescent="0.25">
      <c r="A232" s="27" t="s">
        <v>314</v>
      </c>
      <c r="B232" s="119"/>
      <c r="C232" s="119"/>
      <c r="D232" s="119"/>
      <c r="E232" s="181"/>
      <c r="F232" s="149"/>
      <c r="G232" s="18">
        <v>1044.6099999999999</v>
      </c>
      <c r="H232" s="77" t="s">
        <v>248</v>
      </c>
      <c r="I232" s="82"/>
      <c r="J232" s="82"/>
      <c r="K232" s="69" t="s">
        <v>96</v>
      </c>
    </row>
    <row r="233" spans="1:11" ht="25.2" customHeight="1" x14ac:dyDescent="0.25">
      <c r="A233" s="27" t="s">
        <v>290</v>
      </c>
      <c r="B233" s="119"/>
      <c r="C233" s="119"/>
      <c r="D233" s="119"/>
      <c r="E233" s="181"/>
      <c r="F233" s="149"/>
      <c r="G233" s="18">
        <v>4385.92</v>
      </c>
      <c r="H233" s="77" t="s">
        <v>248</v>
      </c>
      <c r="I233" s="82"/>
      <c r="J233" s="82"/>
      <c r="K233" s="69" t="s">
        <v>96</v>
      </c>
    </row>
    <row r="234" spans="1:11" ht="24.6" customHeight="1" x14ac:dyDescent="0.25">
      <c r="A234" s="27" t="s">
        <v>315</v>
      </c>
      <c r="B234" s="119"/>
      <c r="C234" s="119"/>
      <c r="D234" s="119"/>
      <c r="E234" s="181"/>
      <c r="F234" s="149"/>
      <c r="G234" s="18">
        <v>726363.56</v>
      </c>
      <c r="H234" s="77" t="s">
        <v>248</v>
      </c>
      <c r="I234" s="82"/>
      <c r="J234" s="82"/>
      <c r="K234" s="69" t="s">
        <v>96</v>
      </c>
    </row>
    <row r="235" spans="1:11" ht="24" customHeight="1" x14ac:dyDescent="0.25">
      <c r="A235" s="27" t="s">
        <v>316</v>
      </c>
      <c r="B235" s="119"/>
      <c r="C235" s="119"/>
      <c r="D235" s="119"/>
      <c r="E235" s="181"/>
      <c r="F235" s="149"/>
      <c r="G235" s="18">
        <v>32960.699999999997</v>
      </c>
      <c r="H235" s="77" t="s">
        <v>248</v>
      </c>
      <c r="I235" s="82"/>
      <c r="J235" s="82"/>
      <c r="K235" s="69" t="s">
        <v>96</v>
      </c>
    </row>
    <row r="236" spans="1:11" ht="25.8" customHeight="1" x14ac:dyDescent="0.25">
      <c r="A236" s="27" t="s">
        <v>292</v>
      </c>
      <c r="B236" s="119"/>
      <c r="C236" s="119"/>
      <c r="D236" s="119"/>
      <c r="E236" s="181"/>
      <c r="F236" s="149"/>
      <c r="G236" s="18">
        <v>282616.09999999998</v>
      </c>
      <c r="H236" s="77" t="s">
        <v>248</v>
      </c>
      <c r="I236" s="82"/>
      <c r="J236" s="82"/>
      <c r="K236" s="69" t="s">
        <v>96</v>
      </c>
    </row>
    <row r="237" spans="1:11" ht="34.799999999999997" customHeight="1" x14ac:dyDescent="0.25">
      <c r="A237" s="27" t="s">
        <v>317</v>
      </c>
      <c r="B237" s="119"/>
      <c r="C237" s="119"/>
      <c r="D237" s="119"/>
      <c r="E237" s="181"/>
      <c r="F237" s="149"/>
      <c r="G237" s="18">
        <v>192745.69</v>
      </c>
      <c r="H237" s="77" t="s">
        <v>248</v>
      </c>
      <c r="I237" s="82"/>
      <c r="J237" s="82"/>
      <c r="K237" s="69" t="s">
        <v>96</v>
      </c>
    </row>
    <row r="238" spans="1:11" ht="27" customHeight="1" x14ac:dyDescent="0.25">
      <c r="A238" s="27" t="s">
        <v>318</v>
      </c>
      <c r="B238" s="119"/>
      <c r="C238" s="119"/>
      <c r="D238" s="119"/>
      <c r="E238" s="181"/>
      <c r="F238" s="149"/>
      <c r="G238" s="18">
        <v>563796</v>
      </c>
      <c r="H238" s="77" t="s">
        <v>248</v>
      </c>
      <c r="I238" s="82"/>
      <c r="J238" s="82"/>
      <c r="K238" s="69" t="s">
        <v>96</v>
      </c>
    </row>
    <row r="239" spans="1:11" ht="24" customHeight="1" x14ac:dyDescent="0.25">
      <c r="A239" s="27" t="s">
        <v>319</v>
      </c>
      <c r="B239" s="119"/>
      <c r="C239" s="119"/>
      <c r="D239" s="119"/>
      <c r="E239" s="181"/>
      <c r="F239" s="149"/>
      <c r="G239" s="18">
        <v>13001</v>
      </c>
      <c r="H239" s="77" t="s">
        <v>248</v>
      </c>
      <c r="I239" s="82"/>
      <c r="J239" s="82"/>
      <c r="K239" s="69" t="s">
        <v>96</v>
      </c>
    </row>
    <row r="240" spans="1:11" ht="36" customHeight="1" x14ac:dyDescent="0.25">
      <c r="A240" s="27" t="s">
        <v>320</v>
      </c>
      <c r="B240" s="119"/>
      <c r="C240" s="119"/>
      <c r="D240" s="119"/>
      <c r="E240" s="181"/>
      <c r="F240" s="149">
        <v>901612</v>
      </c>
      <c r="G240" s="18"/>
      <c r="H240" s="77"/>
      <c r="I240" s="82"/>
      <c r="J240" s="82"/>
      <c r="K240" s="69"/>
    </row>
    <row r="241" spans="1:11" ht="29.4" customHeight="1" x14ac:dyDescent="0.25">
      <c r="A241" s="73" t="s">
        <v>424</v>
      </c>
      <c r="B241" s="119"/>
      <c r="C241" s="119"/>
      <c r="D241" s="119"/>
      <c r="E241" s="181"/>
      <c r="F241" s="149"/>
      <c r="G241" s="18">
        <v>837251.30999999994</v>
      </c>
      <c r="H241" s="80" t="s">
        <v>90</v>
      </c>
      <c r="I241" s="93"/>
      <c r="J241" s="93"/>
      <c r="K241" s="110" t="s">
        <v>90</v>
      </c>
    </row>
    <row r="242" spans="1:11" ht="25.2" customHeight="1" x14ac:dyDescent="0.25">
      <c r="A242" s="27" t="s">
        <v>321</v>
      </c>
      <c r="B242" s="119"/>
      <c r="C242" s="119"/>
      <c r="D242" s="119"/>
      <c r="E242" s="181"/>
      <c r="F242" s="149"/>
      <c r="G242" s="18">
        <v>8967.4499999999989</v>
      </c>
      <c r="H242" s="80" t="s">
        <v>90</v>
      </c>
      <c r="I242" s="94"/>
      <c r="J242" s="94"/>
      <c r="K242" s="110" t="s">
        <v>96</v>
      </c>
    </row>
    <row r="243" spans="1:11" ht="36" customHeight="1" x14ac:dyDescent="0.25">
      <c r="A243" s="27" t="s">
        <v>322</v>
      </c>
      <c r="B243" s="119"/>
      <c r="C243" s="119"/>
      <c r="D243" s="119"/>
      <c r="E243" s="181"/>
      <c r="F243" s="149"/>
      <c r="G243" s="18">
        <v>4980.42</v>
      </c>
      <c r="H243" s="80" t="s">
        <v>90</v>
      </c>
      <c r="I243" s="93"/>
      <c r="J243" s="93"/>
      <c r="K243" s="110" t="s">
        <v>96</v>
      </c>
    </row>
    <row r="244" spans="1:11" ht="33" customHeight="1" x14ac:dyDescent="0.25">
      <c r="A244" s="27" t="s">
        <v>323</v>
      </c>
      <c r="B244" s="119"/>
      <c r="C244" s="119"/>
      <c r="D244" s="119"/>
      <c r="E244" s="181"/>
      <c r="F244" s="149"/>
      <c r="G244" s="18">
        <v>46968.77</v>
      </c>
      <c r="H244" s="80" t="s">
        <v>90</v>
      </c>
      <c r="I244" s="93"/>
      <c r="J244" s="93"/>
      <c r="K244" s="110" t="s">
        <v>96</v>
      </c>
    </row>
    <row r="245" spans="1:11" ht="41.4" customHeight="1" x14ac:dyDescent="0.25">
      <c r="A245" s="27" t="s">
        <v>324</v>
      </c>
      <c r="B245" s="119"/>
      <c r="C245" s="119"/>
      <c r="D245" s="119"/>
      <c r="E245" s="181"/>
      <c r="F245" s="149">
        <v>151540</v>
      </c>
      <c r="G245" s="18"/>
      <c r="H245" s="77"/>
      <c r="I245" s="82"/>
      <c r="J245" s="82"/>
      <c r="K245" s="69"/>
    </row>
    <row r="246" spans="1:11" ht="39" customHeight="1" x14ac:dyDescent="0.25">
      <c r="A246" s="27" t="s">
        <v>325</v>
      </c>
      <c r="B246" s="119"/>
      <c r="C246" s="119"/>
      <c r="D246" s="119"/>
      <c r="E246" s="181"/>
      <c r="F246" s="149"/>
      <c r="G246" s="18">
        <v>25516.62</v>
      </c>
      <c r="H246" s="77" t="s">
        <v>90</v>
      </c>
      <c r="I246" s="82"/>
      <c r="J246" s="82"/>
      <c r="K246" s="69" t="s">
        <v>96</v>
      </c>
    </row>
    <row r="247" spans="1:11" ht="24.6" customHeight="1" x14ac:dyDescent="0.25">
      <c r="A247" s="27" t="s">
        <v>326</v>
      </c>
      <c r="B247" s="119"/>
      <c r="C247" s="119"/>
      <c r="D247" s="119"/>
      <c r="E247" s="181"/>
      <c r="F247" s="149"/>
      <c r="G247" s="18">
        <v>10016.85</v>
      </c>
      <c r="H247" s="77" t="s">
        <v>90</v>
      </c>
      <c r="I247" s="82"/>
      <c r="J247" s="82"/>
      <c r="K247" s="69" t="s">
        <v>96</v>
      </c>
    </row>
    <row r="248" spans="1:11" ht="27.6" customHeight="1" x14ac:dyDescent="0.25">
      <c r="A248" s="27" t="s">
        <v>327</v>
      </c>
      <c r="B248" s="119"/>
      <c r="C248" s="119"/>
      <c r="D248" s="119"/>
      <c r="E248" s="181"/>
      <c r="F248" s="149"/>
      <c r="G248" s="18">
        <v>36629.93</v>
      </c>
      <c r="H248" s="77" t="s">
        <v>90</v>
      </c>
      <c r="I248" s="82"/>
      <c r="J248" s="82"/>
      <c r="K248" s="69" t="s">
        <v>96</v>
      </c>
    </row>
    <row r="249" spans="1:11" ht="33.6" customHeight="1" x14ac:dyDescent="0.25">
      <c r="A249" s="27" t="s">
        <v>328</v>
      </c>
      <c r="B249" s="119"/>
      <c r="C249" s="119"/>
      <c r="D249" s="119"/>
      <c r="E249" s="181"/>
      <c r="F249" s="149"/>
      <c r="G249" s="18">
        <v>5395.39</v>
      </c>
      <c r="H249" s="77" t="s">
        <v>90</v>
      </c>
      <c r="I249" s="82"/>
      <c r="J249" s="82"/>
      <c r="K249" s="69" t="s">
        <v>96</v>
      </c>
    </row>
    <row r="250" spans="1:11" ht="36" customHeight="1" x14ac:dyDescent="0.25">
      <c r="A250" s="27" t="s">
        <v>329</v>
      </c>
      <c r="B250" s="119"/>
      <c r="C250" s="119"/>
      <c r="D250" s="119"/>
      <c r="E250" s="181"/>
      <c r="F250" s="149"/>
      <c r="G250" s="18">
        <v>9818.3700000000008</v>
      </c>
      <c r="H250" s="77" t="s">
        <v>90</v>
      </c>
      <c r="I250" s="82"/>
      <c r="J250" s="82"/>
      <c r="K250" s="69" t="s">
        <v>96</v>
      </c>
    </row>
    <row r="251" spans="1:11" ht="26.4" customHeight="1" x14ac:dyDescent="0.25">
      <c r="A251" s="27" t="s">
        <v>330</v>
      </c>
      <c r="B251" s="119"/>
      <c r="C251" s="119"/>
      <c r="D251" s="119"/>
      <c r="E251" s="181"/>
      <c r="F251" s="149"/>
      <c r="G251" s="18">
        <v>60086.5</v>
      </c>
      <c r="H251" s="77" t="s">
        <v>90</v>
      </c>
      <c r="I251" s="82"/>
      <c r="J251" s="82"/>
      <c r="K251" s="69" t="s">
        <v>96</v>
      </c>
    </row>
    <row r="252" spans="1:11" ht="22.8" customHeight="1" x14ac:dyDescent="0.25">
      <c r="A252" s="27" t="s">
        <v>331</v>
      </c>
      <c r="B252" s="119"/>
      <c r="C252" s="119"/>
      <c r="D252" s="119"/>
      <c r="E252" s="181"/>
      <c r="F252" s="149"/>
      <c r="G252" s="18">
        <v>3944.6</v>
      </c>
      <c r="H252" s="77" t="s">
        <v>90</v>
      </c>
      <c r="I252" s="82"/>
      <c r="J252" s="82"/>
      <c r="K252" s="69" t="s">
        <v>96</v>
      </c>
    </row>
    <row r="253" spans="1:11" ht="23.4" customHeight="1" thickBot="1" x14ac:dyDescent="0.3">
      <c r="A253" s="27" t="s">
        <v>332</v>
      </c>
      <c r="B253" s="119"/>
      <c r="C253" s="119"/>
      <c r="D253" s="119"/>
      <c r="E253" s="181"/>
      <c r="F253" s="149"/>
      <c r="G253" s="18">
        <v>127.38</v>
      </c>
      <c r="H253" s="77" t="s">
        <v>90</v>
      </c>
      <c r="I253" s="82"/>
      <c r="J253" s="82"/>
      <c r="K253" s="69" t="s">
        <v>96</v>
      </c>
    </row>
    <row r="254" spans="1:11" ht="18.600000000000001" customHeight="1" x14ac:dyDescent="0.25">
      <c r="A254" s="121" t="s">
        <v>335</v>
      </c>
      <c r="B254" s="119"/>
      <c r="C254" s="119"/>
      <c r="D254" s="119"/>
      <c r="E254" s="181"/>
      <c r="F254" s="128">
        <v>118823</v>
      </c>
      <c r="G254" s="185">
        <v>118822.15</v>
      </c>
      <c r="H254" s="62" t="s">
        <v>82</v>
      </c>
      <c r="I254" s="91">
        <v>0.34333752922136307</v>
      </c>
      <c r="J254" s="100">
        <v>1668.3</v>
      </c>
      <c r="K254" s="121" t="s">
        <v>89</v>
      </c>
    </row>
    <row r="255" spans="1:11" ht="19.2" customHeight="1" x14ac:dyDescent="0.25">
      <c r="A255" s="122"/>
      <c r="B255" s="119"/>
      <c r="C255" s="119"/>
      <c r="D255" s="119"/>
      <c r="E255" s="181"/>
      <c r="F255" s="129"/>
      <c r="G255" s="186"/>
      <c r="H255" s="63" t="s">
        <v>397</v>
      </c>
      <c r="I255" s="89">
        <v>0.11195248484848484</v>
      </c>
      <c r="J255" s="96">
        <v>165000</v>
      </c>
      <c r="K255" s="122"/>
    </row>
    <row r="256" spans="1:11" ht="17.399999999999999" customHeight="1" x14ac:dyDescent="0.25">
      <c r="A256" s="122"/>
      <c r="B256" s="119"/>
      <c r="C256" s="119"/>
      <c r="D256" s="119"/>
      <c r="E256" s="181"/>
      <c r="F256" s="129"/>
      <c r="G256" s="186"/>
      <c r="H256" s="63" t="s">
        <v>387</v>
      </c>
      <c r="I256" s="89">
        <v>1.5911058394160584</v>
      </c>
      <c r="J256" s="96">
        <v>27400</v>
      </c>
      <c r="K256" s="122"/>
    </row>
    <row r="257" spans="1:11" ht="17.399999999999999" customHeight="1" x14ac:dyDescent="0.25">
      <c r="A257" s="122"/>
      <c r="B257" s="119"/>
      <c r="C257" s="119"/>
      <c r="D257" s="119"/>
      <c r="E257" s="181"/>
      <c r="F257" s="129"/>
      <c r="G257" s="186"/>
      <c r="H257" s="63" t="s">
        <v>85</v>
      </c>
      <c r="I257" s="89">
        <v>1.3673</v>
      </c>
      <c r="J257" s="96">
        <v>5000</v>
      </c>
      <c r="K257" s="122"/>
    </row>
    <row r="258" spans="1:11" ht="17.399999999999999" customHeight="1" x14ac:dyDescent="0.25">
      <c r="A258" s="122"/>
      <c r="B258" s="119"/>
      <c r="C258" s="119"/>
      <c r="D258" s="119"/>
      <c r="E258" s="181"/>
      <c r="F258" s="129"/>
      <c r="G258" s="186"/>
      <c r="H258" s="63" t="s">
        <v>399</v>
      </c>
      <c r="I258" s="89">
        <v>1.8255999999999999</v>
      </c>
      <c r="J258" s="96">
        <v>1700</v>
      </c>
      <c r="K258" s="122"/>
    </row>
    <row r="259" spans="1:11" ht="16.8" customHeight="1" x14ac:dyDescent="0.25">
      <c r="A259" s="122"/>
      <c r="B259" s="119"/>
      <c r="C259" s="119"/>
      <c r="D259" s="119"/>
      <c r="E259" s="181"/>
      <c r="F259" s="129"/>
      <c r="G259" s="186"/>
      <c r="H259" s="63" t="s">
        <v>84</v>
      </c>
      <c r="I259" s="89">
        <v>0.54389500000000002</v>
      </c>
      <c r="J259" s="96">
        <v>6000</v>
      </c>
      <c r="K259" s="122"/>
    </row>
    <row r="260" spans="1:11" ht="18.600000000000001" customHeight="1" x14ac:dyDescent="0.25">
      <c r="A260" s="122"/>
      <c r="B260" s="119"/>
      <c r="C260" s="119"/>
      <c r="D260" s="119"/>
      <c r="E260" s="181"/>
      <c r="F260" s="129"/>
      <c r="G260" s="186"/>
      <c r="H260" s="63" t="s">
        <v>395</v>
      </c>
      <c r="I260" s="89">
        <v>0.59412531645569622</v>
      </c>
      <c r="J260" s="96">
        <v>71100</v>
      </c>
      <c r="K260" s="122"/>
    </row>
    <row r="261" spans="1:11" ht="16.2" customHeight="1" x14ac:dyDescent="0.25">
      <c r="A261" s="123"/>
      <c r="B261" s="120"/>
      <c r="C261" s="120"/>
      <c r="D261" s="120"/>
      <c r="E261" s="182"/>
      <c r="F261" s="130"/>
      <c r="G261" s="187"/>
      <c r="H261" s="65" t="s">
        <v>400</v>
      </c>
      <c r="I261" s="95">
        <v>8.3545454545454554</v>
      </c>
      <c r="J261" s="102">
        <v>88</v>
      </c>
      <c r="K261" s="123"/>
    </row>
    <row r="262" spans="1:11" ht="57.6" customHeight="1" x14ac:dyDescent="0.25">
      <c r="A262" s="47" t="s">
        <v>426</v>
      </c>
      <c r="B262" s="142" t="s">
        <v>280</v>
      </c>
      <c r="C262" s="142" t="s">
        <v>351</v>
      </c>
      <c r="D262" s="142" t="s">
        <v>192</v>
      </c>
      <c r="E262" s="143" t="s">
        <v>350</v>
      </c>
      <c r="F262" s="18">
        <f>27118+27118+27118</f>
        <v>81354</v>
      </c>
      <c r="G262" s="18">
        <v>0</v>
      </c>
      <c r="H262" s="18"/>
      <c r="I262" s="82"/>
      <c r="J262" s="82"/>
      <c r="K262" s="69"/>
    </row>
    <row r="263" spans="1:11" ht="38.4" customHeight="1" x14ac:dyDescent="0.25">
      <c r="A263" s="47" t="s">
        <v>427</v>
      </c>
      <c r="B263" s="142"/>
      <c r="C263" s="142"/>
      <c r="D263" s="142"/>
      <c r="E263" s="143"/>
      <c r="F263" s="18">
        <v>6777</v>
      </c>
      <c r="G263" s="18">
        <v>0</v>
      </c>
      <c r="H263" s="18"/>
      <c r="I263" s="82"/>
      <c r="J263" s="82"/>
      <c r="K263" s="69"/>
    </row>
    <row r="264" spans="1:11" ht="42" customHeight="1" x14ac:dyDescent="0.25">
      <c r="A264" s="47" t="s">
        <v>428</v>
      </c>
      <c r="B264" s="142"/>
      <c r="C264" s="142"/>
      <c r="D264" s="142"/>
      <c r="E264" s="143"/>
      <c r="F264" s="18">
        <v>370867</v>
      </c>
      <c r="G264" s="18">
        <v>0</v>
      </c>
      <c r="H264" s="18"/>
      <c r="I264" s="82"/>
      <c r="J264" s="82"/>
      <c r="K264" s="69"/>
    </row>
    <row r="265" spans="1:11" ht="57.6" customHeight="1" x14ac:dyDescent="0.25">
      <c r="A265" s="47" t="s">
        <v>429</v>
      </c>
      <c r="B265" s="142"/>
      <c r="C265" s="142"/>
      <c r="D265" s="142"/>
      <c r="E265" s="143"/>
      <c r="F265" s="18">
        <f>1484062+1484062+1484062</f>
        <v>4452186</v>
      </c>
      <c r="G265" s="18">
        <v>0</v>
      </c>
      <c r="H265" s="18"/>
      <c r="I265" s="82"/>
      <c r="J265" s="82"/>
      <c r="K265" s="69"/>
    </row>
    <row r="266" spans="1:11" ht="36" customHeight="1" x14ac:dyDescent="0.25">
      <c r="A266" s="47" t="s">
        <v>430</v>
      </c>
      <c r="B266" s="142"/>
      <c r="C266" s="142"/>
      <c r="D266" s="142"/>
      <c r="E266" s="143"/>
      <c r="F266" s="26">
        <v>12267</v>
      </c>
      <c r="G266" s="18">
        <v>0</v>
      </c>
      <c r="H266" s="18"/>
      <c r="I266" s="82"/>
      <c r="J266" s="82"/>
      <c r="K266" s="69"/>
    </row>
    <row r="267" spans="1:11" ht="51.6" customHeight="1" x14ac:dyDescent="0.25">
      <c r="A267" s="47" t="s">
        <v>431</v>
      </c>
      <c r="B267" s="142"/>
      <c r="C267" s="142"/>
      <c r="D267" s="142"/>
      <c r="E267" s="143"/>
      <c r="F267" s="26">
        <v>468459</v>
      </c>
      <c r="G267" s="18">
        <v>0</v>
      </c>
      <c r="H267" s="18"/>
      <c r="I267" s="82"/>
      <c r="J267" s="82"/>
      <c r="K267" s="69"/>
    </row>
    <row r="268" spans="1:11" ht="69.599999999999994" customHeight="1" x14ac:dyDescent="0.25">
      <c r="A268" s="47" t="s">
        <v>432</v>
      </c>
      <c r="B268" s="142"/>
      <c r="C268" s="142"/>
      <c r="D268" s="142"/>
      <c r="E268" s="143"/>
      <c r="F268" s="18">
        <f>5295354+3435213+194013</f>
        <v>8924580</v>
      </c>
      <c r="G268" s="18">
        <v>0</v>
      </c>
      <c r="H268" s="18"/>
      <c r="I268" s="82"/>
      <c r="J268" s="82"/>
      <c r="K268" s="69"/>
    </row>
    <row r="269" spans="1:11" ht="36.6" customHeight="1" x14ac:dyDescent="0.25">
      <c r="A269" s="47" t="s">
        <v>433</v>
      </c>
      <c r="B269" s="142"/>
      <c r="C269" s="142"/>
      <c r="D269" s="142"/>
      <c r="E269" s="143"/>
      <c r="F269" s="18">
        <f>441103+286153+16161</f>
        <v>743417</v>
      </c>
      <c r="G269" s="18">
        <v>0</v>
      </c>
      <c r="H269" s="18"/>
      <c r="I269" s="82"/>
      <c r="J269" s="82"/>
      <c r="K269" s="69"/>
    </row>
    <row r="270" spans="1:11" ht="57.6" customHeight="1" x14ac:dyDescent="0.25">
      <c r="A270" s="8" t="s">
        <v>353</v>
      </c>
      <c r="B270" s="142"/>
      <c r="C270" s="142"/>
      <c r="D270" s="142"/>
      <c r="E270" s="143"/>
      <c r="F270" s="18">
        <f>929598+929598+929598</f>
        <v>2788794</v>
      </c>
      <c r="G270" s="18">
        <v>0</v>
      </c>
      <c r="H270" s="39"/>
      <c r="I270" s="82"/>
      <c r="J270" s="82"/>
      <c r="K270" s="69"/>
    </row>
    <row r="271" spans="1:11" ht="57.6" customHeight="1" x14ac:dyDescent="0.25">
      <c r="A271" s="47" t="s">
        <v>434</v>
      </c>
      <c r="B271" s="142"/>
      <c r="C271" s="142"/>
      <c r="D271" s="142"/>
      <c r="E271" s="143"/>
      <c r="F271" s="18">
        <v>232307</v>
      </c>
      <c r="G271" s="18">
        <v>0</v>
      </c>
      <c r="H271" s="39"/>
      <c r="I271" s="82"/>
      <c r="J271" s="82"/>
      <c r="K271" s="69"/>
    </row>
    <row r="272" spans="1:11" ht="57.6" customHeight="1" x14ac:dyDescent="0.25">
      <c r="A272" s="8" t="s">
        <v>354</v>
      </c>
      <c r="B272" s="142"/>
      <c r="C272" s="142"/>
      <c r="D272" s="142"/>
      <c r="E272" s="143"/>
      <c r="F272" s="18">
        <f>74156+74156+74156</f>
        <v>222468</v>
      </c>
      <c r="G272" s="18">
        <v>0</v>
      </c>
      <c r="H272" s="39"/>
      <c r="I272" s="82"/>
      <c r="J272" s="82"/>
      <c r="K272" s="69"/>
    </row>
    <row r="273" spans="1:11" ht="48.6" customHeight="1" x14ac:dyDescent="0.25">
      <c r="A273" s="47" t="s">
        <v>435</v>
      </c>
      <c r="B273" s="142"/>
      <c r="C273" s="142"/>
      <c r="D273" s="142"/>
      <c r="E273" s="143"/>
      <c r="F273" s="18">
        <v>18532</v>
      </c>
      <c r="G273" s="18">
        <v>0</v>
      </c>
      <c r="H273" s="39"/>
      <c r="I273" s="82"/>
      <c r="J273" s="82"/>
      <c r="K273" s="69"/>
    </row>
    <row r="274" spans="1:11" ht="42.6" customHeight="1" x14ac:dyDescent="0.25">
      <c r="A274" s="8" t="s">
        <v>355</v>
      </c>
      <c r="B274" s="142"/>
      <c r="C274" s="142"/>
      <c r="D274" s="142"/>
      <c r="E274" s="143"/>
      <c r="F274" s="18">
        <f>8465+8465+8465</f>
        <v>25395</v>
      </c>
      <c r="G274" s="18">
        <v>0</v>
      </c>
      <c r="H274" s="39"/>
      <c r="I274" s="82"/>
      <c r="J274" s="82"/>
      <c r="K274" s="69"/>
    </row>
    <row r="275" spans="1:11" ht="36.6" customHeight="1" x14ac:dyDescent="0.25">
      <c r="A275" s="47" t="s">
        <v>436</v>
      </c>
      <c r="B275" s="142"/>
      <c r="C275" s="142"/>
      <c r="D275" s="142"/>
      <c r="E275" s="143"/>
      <c r="F275" s="18">
        <v>2115</v>
      </c>
      <c r="G275" s="18">
        <v>0</v>
      </c>
      <c r="H275" s="39"/>
      <c r="I275" s="82"/>
      <c r="J275" s="82"/>
      <c r="K275" s="69"/>
    </row>
    <row r="276" spans="1:11" ht="45.6" customHeight="1" x14ac:dyDescent="0.25">
      <c r="A276" s="8" t="s">
        <v>356</v>
      </c>
      <c r="B276" s="142"/>
      <c r="C276" s="142"/>
      <c r="D276" s="142"/>
      <c r="E276" s="143"/>
      <c r="F276" s="18">
        <f>4143+4143+4143</f>
        <v>12429</v>
      </c>
      <c r="G276" s="18">
        <v>0</v>
      </c>
      <c r="H276" s="39"/>
      <c r="I276" s="82"/>
      <c r="J276" s="82"/>
      <c r="K276" s="69"/>
    </row>
    <row r="277" spans="1:11" ht="33" customHeight="1" x14ac:dyDescent="0.25">
      <c r="A277" s="47" t="s">
        <v>437</v>
      </c>
      <c r="B277" s="142"/>
      <c r="C277" s="142"/>
      <c r="D277" s="142"/>
      <c r="E277" s="143"/>
      <c r="F277" s="18">
        <v>1035</v>
      </c>
      <c r="G277" s="18">
        <v>0</v>
      </c>
      <c r="H277" s="39"/>
      <c r="I277" s="82"/>
      <c r="J277" s="82"/>
      <c r="K277" s="69"/>
    </row>
    <row r="278" spans="1:11" ht="41.4" customHeight="1" x14ac:dyDescent="0.25">
      <c r="A278" s="8" t="s">
        <v>357</v>
      </c>
      <c r="B278" s="142"/>
      <c r="C278" s="142"/>
      <c r="D278" s="142"/>
      <c r="E278" s="143"/>
      <c r="F278" s="18">
        <f>2147+2147+2147</f>
        <v>6441</v>
      </c>
      <c r="G278" s="18">
        <v>0</v>
      </c>
      <c r="H278" s="39"/>
      <c r="I278" s="82"/>
      <c r="J278" s="82"/>
      <c r="K278" s="69"/>
    </row>
    <row r="279" spans="1:11" ht="37.799999999999997" customHeight="1" x14ac:dyDescent="0.25">
      <c r="A279" s="47" t="s">
        <v>438</v>
      </c>
      <c r="B279" s="142"/>
      <c r="C279" s="142"/>
      <c r="D279" s="142"/>
      <c r="E279" s="143"/>
      <c r="F279" s="18">
        <v>537</v>
      </c>
      <c r="G279" s="18">
        <v>0</v>
      </c>
      <c r="H279" s="39"/>
      <c r="I279" s="82"/>
      <c r="J279" s="82"/>
      <c r="K279" s="69"/>
    </row>
    <row r="280" spans="1:11" ht="72.599999999999994" customHeight="1" x14ac:dyDescent="0.25">
      <c r="A280" s="47" t="s">
        <v>358</v>
      </c>
      <c r="B280" s="51" t="s">
        <v>359</v>
      </c>
      <c r="C280" s="52" t="s">
        <v>360</v>
      </c>
      <c r="D280" s="12" t="s">
        <v>192</v>
      </c>
      <c r="E280" s="53" t="s">
        <v>361</v>
      </c>
      <c r="F280" s="18">
        <v>206004</v>
      </c>
      <c r="G280" s="18"/>
      <c r="H280" s="39"/>
      <c r="I280" s="82"/>
      <c r="J280" s="82"/>
      <c r="K280" s="69"/>
    </row>
    <row r="281" spans="1:11" ht="60" customHeight="1" x14ac:dyDescent="0.25">
      <c r="A281" s="8" t="s">
        <v>365</v>
      </c>
      <c r="B281" s="118" t="s">
        <v>364</v>
      </c>
      <c r="C281" s="118" t="s">
        <v>362</v>
      </c>
      <c r="D281" s="118" t="s">
        <v>192</v>
      </c>
      <c r="E281" s="180" t="s">
        <v>363</v>
      </c>
      <c r="F281" s="48">
        <v>1928597</v>
      </c>
      <c r="G281" s="18">
        <v>1928596.21</v>
      </c>
      <c r="H281" s="77" t="s">
        <v>90</v>
      </c>
      <c r="I281" s="82"/>
      <c r="J281" s="82"/>
      <c r="K281" s="69" t="s">
        <v>368</v>
      </c>
    </row>
    <row r="282" spans="1:11" ht="60" customHeight="1" x14ac:dyDescent="0.25">
      <c r="A282" s="8" t="s">
        <v>366</v>
      </c>
      <c r="B282" s="119"/>
      <c r="C282" s="119"/>
      <c r="D282" s="119"/>
      <c r="E282" s="181"/>
      <c r="F282" s="48">
        <v>108281</v>
      </c>
      <c r="G282" s="18"/>
      <c r="H282" s="39"/>
      <c r="I282" s="82"/>
      <c r="J282" s="82"/>
      <c r="K282" s="69" t="s">
        <v>367</v>
      </c>
    </row>
    <row r="283" spans="1:11" ht="117" customHeight="1" x14ac:dyDescent="0.25">
      <c r="A283" s="8" t="s">
        <v>369</v>
      </c>
      <c r="B283" s="119"/>
      <c r="C283" s="119"/>
      <c r="D283" s="119"/>
      <c r="E283" s="181"/>
      <c r="F283" s="48">
        <v>220593</v>
      </c>
      <c r="G283" s="18">
        <v>220592</v>
      </c>
      <c r="H283" s="39"/>
      <c r="I283" s="82"/>
      <c r="J283" s="82"/>
      <c r="K283" s="69" t="s">
        <v>409</v>
      </c>
    </row>
    <row r="284" spans="1:11" ht="60" customHeight="1" x14ac:dyDescent="0.25">
      <c r="A284" s="8" t="s">
        <v>370</v>
      </c>
      <c r="B284" s="119"/>
      <c r="C284" s="119"/>
      <c r="D284" s="119"/>
      <c r="E284" s="181"/>
      <c r="F284" s="48">
        <v>143028</v>
      </c>
      <c r="G284" s="18">
        <f>33360+15678</f>
        <v>49038</v>
      </c>
      <c r="H284" s="39"/>
      <c r="I284" s="82"/>
      <c r="J284" s="82"/>
      <c r="K284" s="69" t="s">
        <v>74</v>
      </c>
    </row>
    <row r="285" spans="1:11" ht="47.4" customHeight="1" x14ac:dyDescent="0.25">
      <c r="A285" s="8" t="s">
        <v>371</v>
      </c>
      <c r="B285" s="120"/>
      <c r="C285" s="120"/>
      <c r="D285" s="120"/>
      <c r="E285" s="182"/>
      <c r="F285" s="48">
        <v>3970</v>
      </c>
      <c r="G285" s="18">
        <v>3970</v>
      </c>
      <c r="H285" s="39"/>
      <c r="I285" s="82"/>
      <c r="J285" s="82"/>
      <c r="K285" s="69" t="s">
        <v>464</v>
      </c>
    </row>
    <row r="286" spans="1:11" ht="60" customHeight="1" x14ac:dyDescent="0.25">
      <c r="A286" s="27" t="s">
        <v>381</v>
      </c>
      <c r="B286" s="178" t="s">
        <v>364</v>
      </c>
      <c r="C286" s="178" t="s">
        <v>384</v>
      </c>
      <c r="D286" s="147" t="s">
        <v>192</v>
      </c>
      <c r="E286" s="148" t="s">
        <v>385</v>
      </c>
      <c r="F286" s="179">
        <v>1920454</v>
      </c>
      <c r="G286" s="18"/>
      <c r="H286" s="39"/>
      <c r="I286" s="82"/>
      <c r="J286" s="82"/>
      <c r="K286" s="69"/>
    </row>
    <row r="287" spans="1:11" ht="19.8" customHeight="1" x14ac:dyDescent="0.25">
      <c r="A287" s="74" t="s">
        <v>311</v>
      </c>
      <c r="B287" s="178"/>
      <c r="C287" s="178"/>
      <c r="D287" s="147"/>
      <c r="E287" s="148"/>
      <c r="F287" s="179"/>
      <c r="G287" s="18"/>
      <c r="H287" s="39"/>
      <c r="I287" s="82"/>
      <c r="J287" s="82"/>
      <c r="K287" s="114" t="s">
        <v>96</v>
      </c>
    </row>
    <row r="288" spans="1:11" ht="21" customHeight="1" x14ac:dyDescent="0.25">
      <c r="A288" s="74" t="s">
        <v>312</v>
      </c>
      <c r="B288" s="178"/>
      <c r="C288" s="178"/>
      <c r="D288" s="147"/>
      <c r="E288" s="148"/>
      <c r="F288" s="179"/>
      <c r="G288" s="18"/>
      <c r="H288" s="39"/>
      <c r="I288" s="82"/>
      <c r="J288" s="82"/>
      <c r="K288" s="114" t="s">
        <v>96</v>
      </c>
    </row>
    <row r="289" spans="1:11" ht="19.2" customHeight="1" x14ac:dyDescent="0.25">
      <c r="A289" s="74" t="s">
        <v>313</v>
      </c>
      <c r="B289" s="178"/>
      <c r="C289" s="178"/>
      <c r="D289" s="147"/>
      <c r="E289" s="148"/>
      <c r="F289" s="179"/>
      <c r="G289" s="18"/>
      <c r="H289" s="39"/>
      <c r="I289" s="82"/>
      <c r="J289" s="82"/>
      <c r="K289" s="114" t="s">
        <v>96</v>
      </c>
    </row>
    <row r="290" spans="1:11" ht="32.4" customHeight="1" x14ac:dyDescent="0.25">
      <c r="A290" s="74" t="s">
        <v>314</v>
      </c>
      <c r="B290" s="178"/>
      <c r="C290" s="178"/>
      <c r="D290" s="147"/>
      <c r="E290" s="148"/>
      <c r="F290" s="179"/>
      <c r="G290" s="18"/>
      <c r="H290" s="39"/>
      <c r="I290" s="82"/>
      <c r="J290" s="82"/>
      <c r="K290" s="114" t="s">
        <v>96</v>
      </c>
    </row>
    <row r="291" spans="1:11" ht="22.2" customHeight="1" x14ac:dyDescent="0.25">
      <c r="A291" s="74" t="s">
        <v>290</v>
      </c>
      <c r="B291" s="178"/>
      <c r="C291" s="178"/>
      <c r="D291" s="147"/>
      <c r="E291" s="148"/>
      <c r="F291" s="179"/>
      <c r="G291" s="18"/>
      <c r="H291" s="39"/>
      <c r="I291" s="82"/>
      <c r="J291" s="82"/>
      <c r="K291" s="114" t="s">
        <v>96</v>
      </c>
    </row>
    <row r="292" spans="1:11" ht="22.2" customHeight="1" x14ac:dyDescent="0.25">
      <c r="A292" s="74" t="s">
        <v>315</v>
      </c>
      <c r="B292" s="178"/>
      <c r="C292" s="178"/>
      <c r="D292" s="147"/>
      <c r="E292" s="148"/>
      <c r="F292" s="179"/>
      <c r="G292" s="18"/>
      <c r="H292" s="39"/>
      <c r="I292" s="82"/>
      <c r="J292" s="82"/>
      <c r="K292" s="114" t="s">
        <v>96</v>
      </c>
    </row>
    <row r="293" spans="1:11" ht="22.2" customHeight="1" x14ac:dyDescent="0.25">
      <c r="A293" s="74" t="s">
        <v>316</v>
      </c>
      <c r="B293" s="178"/>
      <c r="C293" s="178"/>
      <c r="D293" s="147"/>
      <c r="E293" s="148"/>
      <c r="F293" s="179"/>
      <c r="G293" s="18"/>
      <c r="H293" s="39"/>
      <c r="I293" s="82"/>
      <c r="J293" s="82"/>
      <c r="K293" s="114" t="s">
        <v>96</v>
      </c>
    </row>
    <row r="294" spans="1:11" ht="21.6" customHeight="1" x14ac:dyDescent="0.25">
      <c r="A294" s="74" t="s">
        <v>292</v>
      </c>
      <c r="B294" s="178"/>
      <c r="C294" s="178"/>
      <c r="D294" s="147"/>
      <c r="E294" s="148"/>
      <c r="F294" s="179"/>
      <c r="G294" s="18"/>
      <c r="H294" s="39"/>
      <c r="I294" s="82"/>
      <c r="J294" s="82"/>
      <c r="K294" s="114" t="s">
        <v>96</v>
      </c>
    </row>
    <row r="295" spans="1:11" ht="37.200000000000003" customHeight="1" x14ac:dyDescent="0.25">
      <c r="A295" s="74" t="s">
        <v>317</v>
      </c>
      <c r="B295" s="178"/>
      <c r="C295" s="178"/>
      <c r="D295" s="147"/>
      <c r="E295" s="148"/>
      <c r="F295" s="179"/>
      <c r="G295" s="18"/>
      <c r="H295" s="39"/>
      <c r="I295" s="82"/>
      <c r="J295" s="82"/>
      <c r="K295" s="114" t="s">
        <v>96</v>
      </c>
    </row>
    <row r="296" spans="1:11" ht="26.4" customHeight="1" x14ac:dyDescent="0.25">
      <c r="A296" s="74" t="s">
        <v>318</v>
      </c>
      <c r="B296" s="178"/>
      <c r="C296" s="178"/>
      <c r="D296" s="147"/>
      <c r="E296" s="148"/>
      <c r="F296" s="179"/>
      <c r="G296" s="18"/>
      <c r="H296" s="39"/>
      <c r="I296" s="82"/>
      <c r="J296" s="82"/>
      <c r="K296" s="114" t="s">
        <v>96</v>
      </c>
    </row>
    <row r="297" spans="1:11" ht="24.6" customHeight="1" x14ac:dyDescent="0.25">
      <c r="A297" s="74" t="s">
        <v>319</v>
      </c>
      <c r="B297" s="178"/>
      <c r="C297" s="178"/>
      <c r="D297" s="147"/>
      <c r="E297" s="148"/>
      <c r="F297" s="179"/>
      <c r="G297" s="18"/>
      <c r="H297" s="39"/>
      <c r="I297" s="82"/>
      <c r="J297" s="82"/>
      <c r="K297" s="114" t="s">
        <v>96</v>
      </c>
    </row>
    <row r="298" spans="1:11" ht="37.200000000000003" customHeight="1" x14ac:dyDescent="0.25">
      <c r="A298" s="27" t="s">
        <v>382</v>
      </c>
      <c r="B298" s="178"/>
      <c r="C298" s="178"/>
      <c r="D298" s="147"/>
      <c r="E298" s="148"/>
      <c r="F298" s="179">
        <v>729384</v>
      </c>
      <c r="G298" s="18"/>
      <c r="H298" s="39"/>
      <c r="I298" s="82"/>
      <c r="J298" s="82"/>
      <c r="K298" s="69"/>
    </row>
    <row r="299" spans="1:11" ht="29.4" customHeight="1" x14ac:dyDescent="0.25">
      <c r="A299" s="74" t="s">
        <v>424</v>
      </c>
      <c r="B299" s="178"/>
      <c r="C299" s="178"/>
      <c r="D299" s="147"/>
      <c r="E299" s="148"/>
      <c r="F299" s="179"/>
      <c r="G299" s="18"/>
      <c r="H299" s="39"/>
      <c r="I299" s="82"/>
      <c r="J299" s="82"/>
      <c r="K299" s="114" t="s">
        <v>90</v>
      </c>
    </row>
    <row r="300" spans="1:11" ht="23.4" customHeight="1" x14ac:dyDescent="0.25">
      <c r="A300" s="74" t="s">
        <v>321</v>
      </c>
      <c r="B300" s="178"/>
      <c r="C300" s="178"/>
      <c r="D300" s="147"/>
      <c r="E300" s="148"/>
      <c r="F300" s="179"/>
      <c r="G300" s="18"/>
      <c r="H300" s="39"/>
      <c r="I300" s="82"/>
      <c r="J300" s="82"/>
      <c r="K300" s="114" t="s">
        <v>96</v>
      </c>
    </row>
    <row r="301" spans="1:11" ht="37.200000000000003" customHeight="1" x14ac:dyDescent="0.25">
      <c r="A301" s="74" t="s">
        <v>322</v>
      </c>
      <c r="B301" s="178"/>
      <c r="C301" s="178"/>
      <c r="D301" s="147"/>
      <c r="E301" s="148"/>
      <c r="F301" s="179"/>
      <c r="G301" s="18"/>
      <c r="H301" s="39"/>
      <c r="I301" s="82"/>
      <c r="J301" s="82"/>
      <c r="K301" s="114" t="s">
        <v>96</v>
      </c>
    </row>
    <row r="302" spans="1:11" ht="34.799999999999997" customHeight="1" x14ac:dyDescent="0.25">
      <c r="A302" s="74" t="s">
        <v>323</v>
      </c>
      <c r="B302" s="178"/>
      <c r="C302" s="178"/>
      <c r="D302" s="147"/>
      <c r="E302" s="148"/>
      <c r="F302" s="179"/>
      <c r="G302" s="18"/>
      <c r="H302" s="39"/>
      <c r="I302" s="82"/>
      <c r="J302" s="82"/>
      <c r="K302" s="114" t="s">
        <v>96</v>
      </c>
    </row>
    <row r="303" spans="1:11" ht="35.4" customHeight="1" x14ac:dyDescent="0.25">
      <c r="A303" s="27" t="s">
        <v>383</v>
      </c>
      <c r="B303" s="178"/>
      <c r="C303" s="178"/>
      <c r="D303" s="147"/>
      <c r="E303" s="148"/>
      <c r="F303" s="179">
        <v>163056</v>
      </c>
      <c r="G303" s="18"/>
      <c r="H303" s="39"/>
      <c r="I303" s="82"/>
      <c r="J303" s="82"/>
      <c r="K303" s="69"/>
    </row>
    <row r="304" spans="1:11" ht="34.200000000000003" customHeight="1" x14ac:dyDescent="0.25">
      <c r="A304" s="74" t="s">
        <v>325</v>
      </c>
      <c r="B304" s="178"/>
      <c r="C304" s="178"/>
      <c r="D304" s="147"/>
      <c r="E304" s="148"/>
      <c r="F304" s="179"/>
      <c r="G304" s="18"/>
      <c r="H304" s="39"/>
      <c r="I304" s="82"/>
      <c r="J304" s="82"/>
      <c r="K304" s="114" t="s">
        <v>96</v>
      </c>
    </row>
    <row r="305" spans="1:11" ht="26.4" customHeight="1" x14ac:dyDescent="0.25">
      <c r="A305" s="74" t="s">
        <v>326</v>
      </c>
      <c r="B305" s="178"/>
      <c r="C305" s="178"/>
      <c r="D305" s="147"/>
      <c r="E305" s="148"/>
      <c r="F305" s="179"/>
      <c r="G305" s="18"/>
      <c r="H305" s="39"/>
      <c r="I305" s="82"/>
      <c r="J305" s="82"/>
      <c r="K305" s="114" t="s">
        <v>96</v>
      </c>
    </row>
    <row r="306" spans="1:11" ht="26.4" customHeight="1" x14ac:dyDescent="0.25">
      <c r="A306" s="74" t="s">
        <v>327</v>
      </c>
      <c r="B306" s="178"/>
      <c r="C306" s="178"/>
      <c r="D306" s="147"/>
      <c r="E306" s="148"/>
      <c r="F306" s="179"/>
      <c r="G306" s="18"/>
      <c r="H306" s="39"/>
      <c r="I306" s="82"/>
      <c r="J306" s="82"/>
      <c r="K306" s="114" t="s">
        <v>96</v>
      </c>
    </row>
    <row r="307" spans="1:11" ht="33.6" customHeight="1" x14ac:dyDescent="0.25">
      <c r="A307" s="74" t="s">
        <v>328</v>
      </c>
      <c r="B307" s="178"/>
      <c r="C307" s="178"/>
      <c r="D307" s="147"/>
      <c r="E307" s="148"/>
      <c r="F307" s="179"/>
      <c r="G307" s="18"/>
      <c r="H307" s="39"/>
      <c r="I307" s="82"/>
      <c r="J307" s="82"/>
      <c r="K307" s="114" t="s">
        <v>96</v>
      </c>
    </row>
    <row r="308" spans="1:11" ht="38.4" customHeight="1" x14ac:dyDescent="0.25">
      <c r="A308" s="74" t="s">
        <v>329</v>
      </c>
      <c r="B308" s="178"/>
      <c r="C308" s="178"/>
      <c r="D308" s="147"/>
      <c r="E308" s="148"/>
      <c r="F308" s="179"/>
      <c r="G308" s="18"/>
      <c r="H308" s="39"/>
      <c r="I308" s="82"/>
      <c r="J308" s="82"/>
      <c r="K308" s="114" t="s">
        <v>96</v>
      </c>
    </row>
    <row r="309" spans="1:11" ht="25.2" customHeight="1" x14ac:dyDescent="0.25">
      <c r="A309" s="74" t="s">
        <v>330</v>
      </c>
      <c r="B309" s="178"/>
      <c r="C309" s="178"/>
      <c r="D309" s="147"/>
      <c r="E309" s="148"/>
      <c r="F309" s="179"/>
      <c r="G309" s="18"/>
      <c r="H309" s="39"/>
      <c r="I309" s="82"/>
      <c r="J309" s="82"/>
      <c r="K309" s="114" t="s">
        <v>96</v>
      </c>
    </row>
    <row r="310" spans="1:11" ht="20.399999999999999" customHeight="1" x14ac:dyDescent="0.25">
      <c r="A310" s="74" t="s">
        <v>331</v>
      </c>
      <c r="B310" s="178"/>
      <c r="C310" s="178"/>
      <c r="D310" s="147"/>
      <c r="E310" s="148"/>
      <c r="F310" s="179"/>
      <c r="G310" s="18"/>
      <c r="H310" s="39"/>
      <c r="I310" s="82"/>
      <c r="J310" s="82"/>
      <c r="K310" s="114" t="s">
        <v>96</v>
      </c>
    </row>
    <row r="311" spans="1:11" ht="22.2" customHeight="1" x14ac:dyDescent="0.25">
      <c r="A311" s="74" t="s">
        <v>332</v>
      </c>
      <c r="B311" s="178"/>
      <c r="C311" s="178"/>
      <c r="D311" s="147"/>
      <c r="E311" s="148"/>
      <c r="F311" s="179"/>
      <c r="G311" s="18"/>
      <c r="H311" s="39"/>
      <c r="I311" s="82"/>
      <c r="J311" s="82"/>
      <c r="K311" s="114" t="s">
        <v>96</v>
      </c>
    </row>
    <row r="312" spans="1:11" ht="73.8" customHeight="1" x14ac:dyDescent="0.25">
      <c r="A312" s="8" t="s">
        <v>377</v>
      </c>
      <c r="B312" s="49" t="s">
        <v>378</v>
      </c>
      <c r="C312" s="49" t="s">
        <v>376</v>
      </c>
      <c r="D312" s="49" t="s">
        <v>192</v>
      </c>
      <c r="E312" s="50" t="s">
        <v>379</v>
      </c>
      <c r="F312" s="48">
        <v>1758446</v>
      </c>
      <c r="G312" s="18"/>
      <c r="H312" s="39"/>
      <c r="I312" s="82"/>
      <c r="J312" s="82"/>
      <c r="K312" s="69" t="s">
        <v>380</v>
      </c>
    </row>
    <row r="313" spans="1:11" ht="39.6" customHeight="1" x14ac:dyDescent="0.25">
      <c r="A313" s="146" t="s">
        <v>194</v>
      </c>
      <c r="B313" s="146"/>
      <c r="C313" s="146"/>
      <c r="D313" s="146"/>
      <c r="E313" s="146"/>
      <c r="F313" s="146"/>
    </row>
    <row r="314" spans="1:11" ht="45" customHeight="1" x14ac:dyDescent="0.25">
      <c r="A314" s="141" t="s">
        <v>352</v>
      </c>
      <c r="B314" s="141"/>
      <c r="C314" s="141"/>
      <c r="D314" s="141"/>
      <c r="E314" s="141"/>
      <c r="F314" s="141"/>
    </row>
  </sheetData>
  <mergeCells count="157">
    <mergeCell ref="A254:A261"/>
    <mergeCell ref="B228:B261"/>
    <mergeCell ref="C228:C261"/>
    <mergeCell ref="D228:D261"/>
    <mergeCell ref="E228:E261"/>
    <mergeCell ref="A145:A146"/>
    <mergeCell ref="F143:F146"/>
    <mergeCell ref="G143:G146"/>
    <mergeCell ref="B281:B285"/>
    <mergeCell ref="C281:C285"/>
    <mergeCell ref="D281:D285"/>
    <mergeCell ref="E281:E285"/>
    <mergeCell ref="A217:A226"/>
    <mergeCell ref="G217:G226"/>
    <mergeCell ref="B139:B146"/>
    <mergeCell ref="C139:C146"/>
    <mergeCell ref="D139:D146"/>
    <mergeCell ref="E139:E146"/>
    <mergeCell ref="A186:A191"/>
    <mergeCell ref="D166:D191"/>
    <mergeCell ref="E166:E191"/>
    <mergeCell ref="B286:B311"/>
    <mergeCell ref="C286:C311"/>
    <mergeCell ref="F286:F297"/>
    <mergeCell ref="F298:F302"/>
    <mergeCell ref="F303:F311"/>
    <mergeCell ref="D286:D311"/>
    <mergeCell ref="E286:E311"/>
    <mergeCell ref="F212:F215"/>
    <mergeCell ref="F254:F261"/>
    <mergeCell ref="E195:E226"/>
    <mergeCell ref="F217:F226"/>
    <mergeCell ref="K192:K194"/>
    <mergeCell ref="F167:F175"/>
    <mergeCell ref="F176:F184"/>
    <mergeCell ref="B86:B97"/>
    <mergeCell ref="B98:B106"/>
    <mergeCell ref="I98:I105"/>
    <mergeCell ref="K98:K105"/>
    <mergeCell ref="E86:E97"/>
    <mergeCell ref="C86:C97"/>
    <mergeCell ref="D86:D97"/>
    <mergeCell ref="C98:C106"/>
    <mergeCell ref="D98:D106"/>
    <mergeCell ref="E98:E106"/>
    <mergeCell ref="K144:K146"/>
    <mergeCell ref="K186:K191"/>
    <mergeCell ref="F186:F191"/>
    <mergeCell ref="G186:G191"/>
    <mergeCell ref="B166:B191"/>
    <mergeCell ref="C166:C191"/>
    <mergeCell ref="K254:K261"/>
    <mergeCell ref="G254:G261"/>
    <mergeCell ref="C137:C138"/>
    <mergeCell ref="D137:D138"/>
    <mergeCell ref="E137:E138"/>
    <mergeCell ref="B107:B108"/>
    <mergeCell ref="C107:C108"/>
    <mergeCell ref="D107:D108"/>
    <mergeCell ref="E107:E108"/>
    <mergeCell ref="G128:G134"/>
    <mergeCell ref="K128:K134"/>
    <mergeCell ref="B109:B134"/>
    <mergeCell ref="C109:C134"/>
    <mergeCell ref="D109:D134"/>
    <mergeCell ref="E109:E134"/>
    <mergeCell ref="F115:F123"/>
    <mergeCell ref="F125:F126"/>
    <mergeCell ref="F110:F114"/>
    <mergeCell ref="F128:F134"/>
    <mergeCell ref="E192:E194"/>
    <mergeCell ref="B137:B138"/>
    <mergeCell ref="K217:K226"/>
    <mergeCell ref="B195:B226"/>
    <mergeCell ref="C195:C226"/>
    <mergeCell ref="D29:D32"/>
    <mergeCell ref="C29:C32"/>
    <mergeCell ref="E29:E32"/>
    <mergeCell ref="F29:F31"/>
    <mergeCell ref="C82:C85"/>
    <mergeCell ref="F42:F51"/>
    <mergeCell ref="E42:E51"/>
    <mergeCell ref="D42:D51"/>
    <mergeCell ref="C42:C51"/>
    <mergeCell ref="C58:C78"/>
    <mergeCell ref="D58:D78"/>
    <mergeCell ref="E58:E78"/>
    <mergeCell ref="K12:K25"/>
    <mergeCell ref="A4:K4"/>
    <mergeCell ref="B5:B8"/>
    <mergeCell ref="C5:D8"/>
    <mergeCell ref="E5:E8"/>
    <mergeCell ref="B33:B41"/>
    <mergeCell ref="C33:C41"/>
    <mergeCell ref="D33:D41"/>
    <mergeCell ref="E33:E41"/>
    <mergeCell ref="B9:B11"/>
    <mergeCell ref="C9:C11"/>
    <mergeCell ref="D9:D11"/>
    <mergeCell ref="E9:E11"/>
    <mergeCell ref="B12:B26"/>
    <mergeCell ref="C12:C26"/>
    <mergeCell ref="D12:D26"/>
    <mergeCell ref="E12:E26"/>
    <mergeCell ref="I12:I25"/>
    <mergeCell ref="B29:B32"/>
    <mergeCell ref="K30:K31"/>
    <mergeCell ref="A29:A31"/>
    <mergeCell ref="D27:D28"/>
    <mergeCell ref="F27:F28"/>
    <mergeCell ref="F33:F38"/>
    <mergeCell ref="A314:F314"/>
    <mergeCell ref="B262:B279"/>
    <mergeCell ref="C262:C279"/>
    <mergeCell ref="D262:D279"/>
    <mergeCell ref="E262:E279"/>
    <mergeCell ref="A128:A134"/>
    <mergeCell ref="A125:A126"/>
    <mergeCell ref="B135:B136"/>
    <mergeCell ref="C135:C136"/>
    <mergeCell ref="D135:D136"/>
    <mergeCell ref="A313:F313"/>
    <mergeCell ref="B162:B165"/>
    <mergeCell ref="C162:C165"/>
    <mergeCell ref="D162:D165"/>
    <mergeCell ref="E162:E165"/>
    <mergeCell ref="F195:F206"/>
    <mergeCell ref="F207:F211"/>
    <mergeCell ref="B192:B194"/>
    <mergeCell ref="C192:C194"/>
    <mergeCell ref="D192:D194"/>
    <mergeCell ref="F228:F239"/>
    <mergeCell ref="F240:F244"/>
    <mergeCell ref="F245:F253"/>
    <mergeCell ref="D195:D226"/>
    <mergeCell ref="B42:B51"/>
    <mergeCell ref="B53:B57"/>
    <mergeCell ref="B79:B80"/>
    <mergeCell ref="E135:E136"/>
    <mergeCell ref="E53:E57"/>
    <mergeCell ref="C53:C57"/>
    <mergeCell ref="D53:D57"/>
    <mergeCell ref="D82:D85"/>
    <mergeCell ref="E82:E85"/>
    <mergeCell ref="C79:C80"/>
    <mergeCell ref="D79:D80"/>
    <mergeCell ref="E79:E80"/>
    <mergeCell ref="I58:I78"/>
    <mergeCell ref="K58:K78"/>
    <mergeCell ref="B58:B78"/>
    <mergeCell ref="B82:B85"/>
    <mergeCell ref="F147:F152"/>
    <mergeCell ref="F153:F161"/>
    <mergeCell ref="B147:B161"/>
    <mergeCell ref="C147:C161"/>
    <mergeCell ref="D147:D161"/>
    <mergeCell ref="E147:E161"/>
  </mergeCells>
  <phoneticPr fontId="12" type="noConversion"/>
  <hyperlinks>
    <hyperlink ref="E5" r:id="rId1" xr:uid="{28EF9E8D-8F01-46BB-927A-E3B0E48BE50D}"/>
    <hyperlink ref="E27" r:id="rId2" xr:uid="{5DA90AF1-1900-4A37-8647-5325D5213040}"/>
    <hyperlink ref="E33" r:id="rId3" xr:uid="{D776D21A-7928-49F3-902A-C8B3B3AD5D27}"/>
    <hyperlink ref="E86" r:id="rId4" xr:uid="{6D58DBAE-9CD2-413F-A8D7-5BD4661F7CB0}"/>
    <hyperlink ref="E109" r:id="rId5" xr:uid="{2C8C3F23-1597-4F03-B360-0DDA0D43E36F}"/>
    <hyperlink ref="E135" r:id="rId6" xr:uid="{CE756104-F480-478F-BD2C-75890BD9DA20}"/>
    <hyperlink ref="E82" r:id="rId7" xr:uid="{751235FC-FF4B-4132-8352-773667F6CB3C}"/>
    <hyperlink ref="E9" r:id="rId8" xr:uid="{5D7CBACB-A73E-45B1-A045-62D1A911E753}"/>
    <hyperlink ref="E12" r:id="rId9" xr:uid="{EE6219C2-D1FA-40C2-A41C-B87C1C3926E6}"/>
    <hyperlink ref="E107" r:id="rId10" xr:uid="{E6B36E84-CD56-40BD-8DA5-449D1C578522}"/>
    <hyperlink ref="E53" r:id="rId11" xr:uid="{010AD07D-C2E3-49CC-9AD4-AB663F6DF359}"/>
    <hyperlink ref="E52" r:id="rId12" xr:uid="{3F6AE834-B1A4-4F28-B16D-1C855554AC56}"/>
    <hyperlink ref="E42" r:id="rId13" xr:uid="{7BFCA62B-C259-4C17-ACDA-8DC426FC33E5}"/>
    <hyperlink ref="E147" r:id="rId14" xr:uid="{76765369-5DB0-4FA0-960F-E0E34D0E75AD}"/>
    <hyperlink ref="E98" r:id="rId15" xr:uid="{3518B2CC-6C64-4020-9E18-78B4A0A80AFD}"/>
    <hyperlink ref="E139" r:id="rId16" xr:uid="{A5EB123C-87E1-45ED-93A0-2B7A9AC34DC9}"/>
    <hyperlink ref="E28" r:id="rId17" xr:uid="{CAC4A947-ACC2-4DBA-B9E3-52FEF3ACC72F}"/>
    <hyperlink ref="E79" r:id="rId18" xr:uid="{588ED22C-C194-41FD-8F91-93EF1FEDF141}"/>
    <hyperlink ref="E162" r:id="rId19" xr:uid="{9F86AB3B-63FC-4A7F-8F3B-39E68467C2E7}"/>
    <hyperlink ref="E29" r:id="rId20" xr:uid="{084D307A-A35C-4D36-83B9-1128E7646295}"/>
    <hyperlink ref="E192" r:id="rId21" xr:uid="{E19D6120-19CF-4982-8E20-BCB5FD1B7A71}"/>
    <hyperlink ref="E166" r:id="rId22" xr:uid="{473EE43D-5D9B-4BF7-8649-224586D06D7E}"/>
    <hyperlink ref="E137" r:id="rId23" xr:uid="{B05D9527-EA1E-4927-B766-E97C426AA717}"/>
    <hyperlink ref="E195" r:id="rId24" xr:uid="{1A8C8F3D-7F9E-419C-AC3B-E7CC696DC624}"/>
    <hyperlink ref="E227" r:id="rId25" xr:uid="{90915897-DA55-49CD-9665-DB66274EAB73}"/>
    <hyperlink ref="E228" r:id="rId26" xr:uid="{02A6379A-1126-4287-9943-8E7310863F8A}"/>
    <hyperlink ref="E58" r:id="rId27" xr:uid="{A9E8E0E6-8CDB-44DA-AE14-ADDC8776E371}"/>
    <hyperlink ref="E262" r:id="rId28" xr:uid="{C3B8B665-633F-4BF6-BDC3-B41528ED6466}"/>
    <hyperlink ref="E280" r:id="rId29" xr:uid="{D4960E33-6B3C-498C-8BD3-19569551AE9C}"/>
    <hyperlink ref="E281" r:id="rId30" xr:uid="{9446146F-BCCA-49CC-8C16-B49ACE943C5E}"/>
    <hyperlink ref="E312" r:id="rId31" xr:uid="{7EFEC1FA-BA31-4A7E-84A5-07B89F3CD9FD}"/>
    <hyperlink ref="E286" r:id="rId32" xr:uid="{A6600C2B-92C5-4D7C-ADC2-42B5B046548C}"/>
    <hyperlink ref="E81" r:id="rId33" xr:uid="{8A30883A-D8DF-4EEA-8154-D389C60D749F}"/>
  </hyperlinks>
  <pageMargins left="0.7" right="0.7" top="0.75" bottom="0.75" header="0.3" footer="0.3"/>
  <pageSetup paperSize="9" orientation="portrait" verticalDpi="0"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papildus_izmaksas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Marita Antonevica</dc:creator>
  <cp:lastModifiedBy>Anda Strazdiņa</cp:lastModifiedBy>
  <dcterms:created xsi:type="dcterms:W3CDTF">2021-02-08T08:25:44Z</dcterms:created>
  <dcterms:modified xsi:type="dcterms:W3CDTF">2021-09-13T08:19:44Z</dcterms:modified>
</cp:coreProperties>
</file>