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vnozare.pri\vm\Redirect_profiles\ebune\Desktop\"/>
    </mc:Choice>
  </mc:AlternateContent>
  <xr:revisionPtr revIDLastSave="0" documentId="8_{4434E798-E489-4BBB-82DF-DCB00AABE92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Sheet1!$A$7:$O$7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2" l="1"/>
  <c r="C7" i="2"/>
  <c r="C8" i="2"/>
  <c r="C16" i="2"/>
  <c r="C15" i="2"/>
  <c r="C14" i="2"/>
  <c r="C13" i="2"/>
  <c r="C12" i="2"/>
  <c r="C6" i="2" l="1"/>
  <c r="J8" i="1"/>
  <c r="H9" i="1"/>
  <c r="C11" i="2"/>
  <c r="L8" i="1" l="1"/>
  <c r="L9" i="1" s="1"/>
  <c r="K8" i="1"/>
  <c r="C9" i="2" l="1"/>
  <c r="K9" i="1" l="1"/>
  <c r="J9" i="1"/>
  <c r="M8" i="1"/>
  <c r="M9" i="1" s="1"/>
  <c r="C18" i="2" l="1"/>
  <c r="C21" i="2" l="1"/>
  <c r="E8" i="1" s="1"/>
  <c r="G8" i="1" s="1"/>
  <c r="I8" i="1" s="1"/>
  <c r="I9" i="1" s="1"/>
</calcChain>
</file>

<file path=xl/sharedStrings.xml><?xml version="1.0" encoding="utf-8"?>
<sst xmlns="http://schemas.openxmlformats.org/spreadsheetml/2006/main" count="55" uniqueCount="47">
  <si>
    <t xml:space="preserve"> Ieņēmumu un izdevumu prognoze </t>
  </si>
  <si>
    <t>Nr.</t>
  </si>
  <si>
    <t>Pakalpojuma veids</t>
  </si>
  <si>
    <t>Mērvienība</t>
  </si>
  <si>
    <t>PVN</t>
  </si>
  <si>
    <t>Izdevumi pa ekonomiskās klasifikācijas kodiem</t>
  </si>
  <si>
    <t>p.k.</t>
  </si>
  <si>
    <t>Pakalpojumu skaits</t>
  </si>
  <si>
    <t>Ieņēmumi kopā</t>
  </si>
  <si>
    <t>Atalgojums EKK 1000</t>
  </si>
  <si>
    <t>Preces un pakalpojumi EKK 2000</t>
  </si>
  <si>
    <t>Kapitālie izdevumi EKK 5000</t>
  </si>
  <si>
    <t>Izdevumi kopā:</t>
  </si>
  <si>
    <t>1.</t>
  </si>
  <si>
    <t>1.1.</t>
  </si>
  <si>
    <t>Kopā:</t>
  </si>
  <si>
    <t>X</t>
  </si>
  <si>
    <r>
      <t>Cena bez PVN (</t>
    </r>
    <r>
      <rPr>
        <i/>
        <sz val="10"/>
        <color theme="1"/>
        <rFont val="Times New Roman"/>
        <family val="1"/>
        <charset val="186"/>
      </rPr>
      <t>euro</t>
    </r>
    <r>
      <rPr>
        <sz val="10"/>
        <color theme="1"/>
        <rFont val="Times New Roman"/>
        <family val="1"/>
        <charset val="186"/>
      </rPr>
      <t>)</t>
    </r>
  </si>
  <si>
    <r>
      <t>Cena ar PVN (</t>
    </r>
    <r>
      <rPr>
        <i/>
        <sz val="10"/>
        <color theme="1"/>
        <rFont val="Times New Roman"/>
        <family val="1"/>
        <charset val="186"/>
      </rPr>
      <t>euro</t>
    </r>
    <r>
      <rPr>
        <sz val="10"/>
        <color theme="1"/>
        <rFont val="Times New Roman"/>
        <family val="1"/>
        <charset val="186"/>
      </rPr>
      <t>)</t>
    </r>
  </si>
  <si>
    <r>
      <t>(</t>
    </r>
    <r>
      <rPr>
        <i/>
        <sz val="10"/>
        <color theme="1"/>
        <rFont val="Times New Roman"/>
        <family val="1"/>
        <charset val="186"/>
      </rPr>
      <t>euro</t>
    </r>
    <r>
      <rPr>
        <sz val="10"/>
        <color theme="1"/>
        <rFont val="Times New Roman"/>
        <family val="1"/>
        <charset val="186"/>
      </rPr>
      <t>)</t>
    </r>
  </si>
  <si>
    <t>Ministru kabineta noteikumu projekta</t>
  </si>
  <si>
    <t>2. pielikums</t>
  </si>
  <si>
    <t>pakalpojumu cenrādis” anotācijai</t>
  </si>
  <si>
    <t xml:space="preserve"> „Farmaceitu profesionālās kvalifikācijas sertifikācijas komisijas  maksas
</t>
  </si>
  <si>
    <t>sertifikāts</t>
  </si>
  <si>
    <t>Izdevumu klasifikācijas kods</t>
  </si>
  <si>
    <t>Rādītājs (materiāla/izejvielas nosaukums, atlīdzība un citi izmaksu veidi)</t>
  </si>
  <si>
    <t>Izmaksu apjoms noteiktā laikposmā viena maksas pakalpojuma veida nodrošināšanai</t>
  </si>
  <si>
    <t>Tiešās izmaksas</t>
  </si>
  <si>
    <t>Atalgojums.</t>
  </si>
  <si>
    <t>Darba devēja valsts sociālās apdrošināšanas obligātās iemaksas.</t>
  </si>
  <si>
    <t>Gada akreditācijas uzturēšanas maksa un akreditācijas institūcijas ikgadējā uzraudzības vizīte</t>
  </si>
  <si>
    <t>Tiešās izmaksas kopā:</t>
  </si>
  <si>
    <t>Netiešās izmaksas</t>
  </si>
  <si>
    <t>Grāmatvedības un juridiskie pakalpojumi</t>
  </si>
  <si>
    <t>Informācijas tehnoloģiju uzturēšana (IT)</t>
  </si>
  <si>
    <t>Biroja preces</t>
  </si>
  <si>
    <t>Netiešās izmaksas kopā:</t>
  </si>
  <si>
    <t>Pakalpojuma izmaksas kopā:</t>
  </si>
  <si>
    <t>Maksas pakalpojuma vienību skaits noteiktā laikposmā (gab.)</t>
  </si>
  <si>
    <t>Maksas pakalpojuma izcenojums (euro) (pakalpojuma izmaksas kopā, dalītas ar maksas pakalpojuma vienību skaitu noteiktā laikposmā)</t>
  </si>
  <si>
    <t>Prognozētais maksas pakalpojumu skaits gadā (gab.)*</t>
  </si>
  <si>
    <t>Prognozētie ieņēmumi gadā (euro)* (prognozētais maksas pakalpojumu skaits gadā, reizināts ar maksas pakalpojuma izcenojumu)</t>
  </si>
  <si>
    <t>Farmaceitu  profesionālās kvalifikācijas sertifikācija (sertifikācija vai atkārtota sertifikācija)</t>
  </si>
  <si>
    <t>Pārējie sakaru pakalpojumi</t>
  </si>
  <si>
    <t>Ēku, telpu īre un noma</t>
  </si>
  <si>
    <t>Saimniecības pamatlīdzekļu nolietojums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</si>
</sst>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u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u/>
      <sz val="10"/>
      <color rgb="FFFF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8">
    <xf numFmtId="0" fontId="0" fillId="0" borderId="0" xfId="0"/>
    <xf numFmtId="49" fontId="5" fillId="3" borderId="2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2" fontId="5" fillId="3" borderId="2" xfId="1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2" fontId="0" fillId="0" borderId="0" xfId="0" applyNumberFormat="1"/>
    <xf numFmtId="0" fontId="0" fillId="0" borderId="0" xfId="0" applyBorder="1"/>
    <xf numFmtId="2" fontId="9" fillId="0" borderId="0" xfId="0" applyNumberFormat="1" applyFont="1" applyBorder="1"/>
    <xf numFmtId="2" fontId="0" fillId="0" borderId="0" xfId="0" applyNumberFormat="1" applyBorder="1"/>
    <xf numFmtId="4" fontId="5" fillId="3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justify" vertical="center" wrapText="1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vertical="center"/>
    </xf>
    <xf numFmtId="0" fontId="13" fillId="4" borderId="12" xfId="0" applyFont="1" applyFill="1" applyBorder="1" applyAlignment="1">
      <alignment horizontal="left" wrapText="1"/>
    </xf>
    <xf numFmtId="0" fontId="13" fillId="4" borderId="12" xfId="0" applyFont="1" applyFill="1" applyBorder="1" applyAlignment="1">
      <alignment vertical="center"/>
    </xf>
    <xf numFmtId="0" fontId="13" fillId="4" borderId="12" xfId="0" applyFont="1" applyFill="1" applyBorder="1" applyAlignment="1">
      <alignment horizontal="left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3" fontId="0" fillId="0" borderId="0" xfId="0" applyNumberFormat="1" applyFill="1"/>
    <xf numFmtId="4" fontId="0" fillId="0" borderId="0" xfId="0" applyNumberFormat="1"/>
    <xf numFmtId="2" fontId="10" fillId="0" borderId="0" xfId="0" applyNumberFormat="1" applyFont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right" vertical="top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4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M8" sqref="M8"/>
    </sheetView>
  </sheetViews>
  <sheetFormatPr defaultRowHeight="15" x14ac:dyDescent="0.25"/>
  <cols>
    <col min="1" max="1" width="0" hidden="1" customWidth="1"/>
    <col min="2" max="2" width="7.7109375" customWidth="1"/>
    <col min="3" max="3" width="36.140625" customWidth="1"/>
    <col min="4" max="4" width="15.85546875" customWidth="1"/>
    <col min="5" max="5" width="11.28515625" customWidth="1"/>
    <col min="6" max="6" width="9.140625" customWidth="1"/>
    <col min="7" max="7" width="9.42578125" customWidth="1"/>
    <col min="8" max="8" width="12" customWidth="1"/>
    <col min="9" max="9" width="10.42578125" customWidth="1"/>
    <col min="10" max="10" width="10.85546875" customWidth="1"/>
    <col min="11" max="11" width="11.28515625" customWidth="1"/>
    <col min="12" max="12" width="11.85546875" customWidth="1"/>
    <col min="13" max="13" width="12.42578125" customWidth="1"/>
    <col min="14" max="14" width="10.5703125" bestFit="1" customWidth="1"/>
  </cols>
  <sheetData>
    <row r="1" spans="1:16" ht="15.75" x14ac:dyDescent="0.25">
      <c r="L1" s="14"/>
      <c r="M1" s="15" t="s">
        <v>21</v>
      </c>
    </row>
    <row r="2" spans="1:16" ht="15.75" x14ac:dyDescent="0.25">
      <c r="J2" s="14"/>
      <c r="M2" s="15" t="s">
        <v>20</v>
      </c>
    </row>
    <row r="3" spans="1:16" ht="33" customHeight="1" x14ac:dyDescent="0.25">
      <c r="J3" s="14"/>
      <c r="K3" s="48" t="s">
        <v>23</v>
      </c>
      <c r="L3" s="49"/>
      <c r="M3" s="49"/>
    </row>
    <row r="4" spans="1:16" ht="15.75" x14ac:dyDescent="0.25">
      <c r="J4" s="14"/>
      <c r="M4" s="15" t="s">
        <v>22</v>
      </c>
    </row>
    <row r="5" spans="1:16" ht="15.75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6" x14ac:dyDescent="0.25">
      <c r="A6" s="2" t="s">
        <v>1</v>
      </c>
      <c r="B6" s="1" t="s">
        <v>1</v>
      </c>
      <c r="C6" s="50" t="s">
        <v>2</v>
      </c>
      <c r="D6" s="51" t="s">
        <v>3</v>
      </c>
      <c r="E6" s="51" t="s">
        <v>17</v>
      </c>
      <c r="F6" s="3" t="s">
        <v>4</v>
      </c>
      <c r="G6" s="51" t="s">
        <v>18</v>
      </c>
      <c r="H6" s="4"/>
      <c r="I6" s="4"/>
      <c r="J6" s="53" t="s">
        <v>5</v>
      </c>
      <c r="K6" s="54"/>
      <c r="L6" s="54"/>
      <c r="M6" s="55"/>
    </row>
    <row r="7" spans="1:16" ht="38.25" x14ac:dyDescent="0.25">
      <c r="A7" s="2" t="s">
        <v>6</v>
      </c>
      <c r="B7" s="1" t="s">
        <v>6</v>
      </c>
      <c r="C7" s="50"/>
      <c r="D7" s="51"/>
      <c r="E7" s="51"/>
      <c r="F7" s="3" t="s">
        <v>19</v>
      </c>
      <c r="G7" s="51"/>
      <c r="H7" s="5" t="s">
        <v>7</v>
      </c>
      <c r="I7" s="5" t="s">
        <v>8</v>
      </c>
      <c r="J7" s="5" t="s">
        <v>9</v>
      </c>
      <c r="K7" s="5" t="s">
        <v>10</v>
      </c>
      <c r="L7" s="6" t="s">
        <v>11</v>
      </c>
      <c r="M7" s="7" t="s">
        <v>12</v>
      </c>
    </row>
    <row r="8" spans="1:16" ht="38.25" x14ac:dyDescent="0.25">
      <c r="A8" s="2" t="s">
        <v>14</v>
      </c>
      <c r="B8" s="1" t="s">
        <v>13</v>
      </c>
      <c r="C8" s="9" t="s">
        <v>43</v>
      </c>
      <c r="D8" s="3" t="s">
        <v>24</v>
      </c>
      <c r="E8" s="10">
        <f>Sheet2!C21</f>
        <v>151.72</v>
      </c>
      <c r="F8" s="8">
        <v>0</v>
      </c>
      <c r="G8" s="8">
        <f>E8+F8</f>
        <v>151.72</v>
      </c>
      <c r="H8" s="4">
        <v>242</v>
      </c>
      <c r="I8" s="20">
        <f>G8*H8</f>
        <v>36716.239999999998</v>
      </c>
      <c r="J8" s="20">
        <f>Sheet2!C6+Sheet2!C7</f>
        <v>28785.003237166577</v>
      </c>
      <c r="K8" s="20">
        <f>Sheet2!C8+Sheet2!C11+Sheet2!C12+Sheet2!C13+Sheet2!C14+Sheet2!C15</f>
        <v>7683.25</v>
      </c>
      <c r="L8" s="20">
        <f>Sheet2!C16</f>
        <v>248.67</v>
      </c>
      <c r="M8" s="20">
        <f>J8+K8+L8</f>
        <v>36716.923237166571</v>
      </c>
      <c r="N8" s="16"/>
      <c r="O8" s="16"/>
      <c r="P8" s="16"/>
    </row>
    <row r="9" spans="1:16" x14ac:dyDescent="0.25">
      <c r="A9" s="12"/>
      <c r="B9" s="11"/>
      <c r="C9" s="13" t="s">
        <v>15</v>
      </c>
      <c r="D9" s="7" t="s">
        <v>16</v>
      </c>
      <c r="E9" s="7" t="s">
        <v>16</v>
      </c>
      <c r="F9" s="7" t="s">
        <v>16</v>
      </c>
      <c r="G9" s="7" t="s">
        <v>16</v>
      </c>
      <c r="H9" s="7">
        <f>H8</f>
        <v>242</v>
      </c>
      <c r="I9" s="21">
        <f>SUM(I8:I8)</f>
        <v>36716.239999999998</v>
      </c>
      <c r="J9" s="21">
        <f>SUM(J8:J8)</f>
        <v>28785.003237166577</v>
      </c>
      <c r="K9" s="21">
        <f>SUM(K8:K8)</f>
        <v>7683.25</v>
      </c>
      <c r="L9" s="21">
        <f>SUM(L8:L8)</f>
        <v>248.67</v>
      </c>
      <c r="M9" s="21">
        <f>SUM(M8:M8)</f>
        <v>36716.923237166571</v>
      </c>
    </row>
    <row r="11" spans="1:16" x14ac:dyDescent="0.25">
      <c r="H11" s="17"/>
    </row>
    <row r="12" spans="1:16" x14ac:dyDescent="0.25">
      <c r="D12" s="17"/>
      <c r="E12" s="17"/>
      <c r="F12" s="17"/>
      <c r="G12" s="17"/>
      <c r="H12" s="17"/>
      <c r="I12" s="42"/>
      <c r="J12" s="18"/>
      <c r="K12" s="18"/>
      <c r="L12" s="18"/>
      <c r="M12" s="18"/>
      <c r="N12" s="17"/>
    </row>
    <row r="13" spans="1:16" x14ac:dyDescent="0.25"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6" x14ac:dyDescent="0.25">
      <c r="D14" s="17"/>
      <c r="E14" s="17"/>
      <c r="F14" s="17"/>
      <c r="G14" s="17"/>
      <c r="H14" s="17"/>
      <c r="I14" s="19"/>
      <c r="J14" s="17"/>
      <c r="K14" s="17"/>
      <c r="L14" s="17"/>
      <c r="M14" s="17"/>
      <c r="N14" s="17"/>
    </row>
    <row r="15" spans="1:16" x14ac:dyDescent="0.25">
      <c r="D15" s="17"/>
      <c r="E15" s="17"/>
      <c r="F15" s="17"/>
      <c r="G15" s="17"/>
      <c r="H15" s="17"/>
      <c r="I15" s="19"/>
      <c r="J15" s="17"/>
      <c r="K15" s="19"/>
      <c r="L15" s="17"/>
      <c r="M15" s="17"/>
      <c r="N15" s="19"/>
      <c r="O15" s="16"/>
    </row>
    <row r="16" spans="1:16" x14ac:dyDescent="0.25">
      <c r="D16" s="17"/>
      <c r="E16" s="17"/>
      <c r="F16" s="17"/>
      <c r="G16" s="17"/>
      <c r="H16" s="17"/>
      <c r="I16" s="17"/>
      <c r="J16" s="19"/>
      <c r="K16" s="19"/>
      <c r="L16" s="19"/>
      <c r="M16" s="19"/>
      <c r="N16" s="17"/>
    </row>
    <row r="17" spans="4:19" x14ac:dyDescent="0.25"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4:19" x14ac:dyDescent="0.25">
      <c r="S18" s="17"/>
    </row>
    <row r="19" spans="4:19" x14ac:dyDescent="0.25">
      <c r="S19" s="17"/>
    </row>
    <row r="20" spans="4:19" x14ac:dyDescent="0.25">
      <c r="J20" s="16"/>
      <c r="S20" s="17"/>
    </row>
    <row r="21" spans="4:19" x14ac:dyDescent="0.25">
      <c r="S21" s="17"/>
    </row>
    <row r="22" spans="4:19" x14ac:dyDescent="0.25">
      <c r="J22" s="16"/>
      <c r="K22" s="16"/>
      <c r="L22" s="16"/>
      <c r="M22" s="16"/>
      <c r="S22" s="17"/>
    </row>
    <row r="23" spans="4:19" x14ac:dyDescent="0.25">
      <c r="S23" s="17"/>
    </row>
    <row r="24" spans="4:19" x14ac:dyDescent="0.25">
      <c r="M24" s="16"/>
      <c r="S24" s="17"/>
    </row>
  </sheetData>
  <mergeCells count="7">
    <mergeCell ref="K3:M3"/>
    <mergeCell ref="C6:C7"/>
    <mergeCell ref="D6:D7"/>
    <mergeCell ref="E6:E7"/>
    <mergeCell ref="G6:G7"/>
    <mergeCell ref="A5:M5"/>
    <mergeCell ref="J6:M6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horizontalDpi="4294967292" verticalDpi="4294967292" r:id="rId1"/>
  <headerFooter>
    <oddHeader>&amp;L&amp;"Times New Roman,Regular"VManotp2_281119_ZVAmaks&amp;C&amp;N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9C896-B908-490E-96B3-19F97E506ED9}">
  <dimension ref="A1:G23"/>
  <sheetViews>
    <sheetView workbookViewId="0">
      <selection activeCell="H16" sqref="H16"/>
    </sheetView>
  </sheetViews>
  <sheetFormatPr defaultRowHeight="15" x14ac:dyDescent="0.25"/>
  <cols>
    <col min="1" max="1" width="17.85546875" customWidth="1"/>
    <col min="2" max="2" width="58.42578125" customWidth="1"/>
    <col min="3" max="3" width="33.28515625" customWidth="1"/>
  </cols>
  <sheetData>
    <row r="1" spans="1:7" ht="51" customHeight="1" thickBot="1" x14ac:dyDescent="0.3">
      <c r="A1" s="56" t="s">
        <v>43</v>
      </c>
      <c r="B1" s="56"/>
      <c r="C1" s="57"/>
    </row>
    <row r="2" spans="1:7" ht="15.75" thickBot="1" x14ac:dyDescent="0.3"/>
    <row r="3" spans="1:7" ht="48" thickBot="1" x14ac:dyDescent="0.3">
      <c r="A3" s="22" t="s">
        <v>25</v>
      </c>
      <c r="B3" s="23" t="s">
        <v>26</v>
      </c>
      <c r="C3" s="23" t="s">
        <v>27</v>
      </c>
    </row>
    <row r="4" spans="1:7" ht="16.5" thickBot="1" x14ac:dyDescent="0.3">
      <c r="A4" s="24">
        <v>1</v>
      </c>
      <c r="B4" s="25">
        <v>2</v>
      </c>
      <c r="C4" s="25">
        <v>3</v>
      </c>
    </row>
    <row r="5" spans="1:7" ht="16.5" thickBot="1" x14ac:dyDescent="0.3">
      <c r="A5" s="26"/>
      <c r="B5" s="27" t="s">
        <v>28</v>
      </c>
      <c r="C5" s="25"/>
    </row>
    <row r="6" spans="1:7" ht="16.5" thickBot="1" x14ac:dyDescent="0.3">
      <c r="A6" s="28">
        <v>1100</v>
      </c>
      <c r="B6" s="29" t="s">
        <v>29</v>
      </c>
      <c r="C6" s="38">
        <f>28785/1.2409</f>
        <v>23196.873237166576</v>
      </c>
    </row>
    <row r="7" spans="1:7" ht="16.5" thickBot="1" x14ac:dyDescent="0.3">
      <c r="A7" s="24">
        <v>1200</v>
      </c>
      <c r="B7" s="30" t="s">
        <v>30</v>
      </c>
      <c r="C7" s="38">
        <f>ROUND(C6*0.2409,2)</f>
        <v>5588.13</v>
      </c>
    </row>
    <row r="8" spans="1:7" ht="32.25" thickBot="1" x14ac:dyDescent="0.3">
      <c r="A8" s="24">
        <v>2239</v>
      </c>
      <c r="B8" s="31" t="s">
        <v>31</v>
      </c>
      <c r="C8" s="39">
        <f>1524</f>
        <v>1524</v>
      </c>
    </row>
    <row r="9" spans="1:7" ht="16.5" thickBot="1" x14ac:dyDescent="0.3">
      <c r="A9" s="26"/>
      <c r="B9" s="27" t="s">
        <v>32</v>
      </c>
      <c r="C9" s="43">
        <f>C6+C7+C8</f>
        <v>30309.003237166577</v>
      </c>
    </row>
    <row r="10" spans="1:7" ht="16.5" thickBot="1" x14ac:dyDescent="0.3">
      <c r="A10" s="26"/>
      <c r="B10" s="27" t="s">
        <v>33</v>
      </c>
      <c r="C10" s="44"/>
      <c r="G10" s="40"/>
    </row>
    <row r="11" spans="1:7" ht="16.5" thickBot="1" x14ac:dyDescent="0.3">
      <c r="A11" s="24">
        <v>2219</v>
      </c>
      <c r="B11" s="30" t="s">
        <v>44</v>
      </c>
      <c r="C11" s="44">
        <f>ROUND((682*0.27),2)</f>
        <v>184.14</v>
      </c>
    </row>
    <row r="12" spans="1:7" ht="16.5" thickBot="1" x14ac:dyDescent="0.3">
      <c r="A12" s="24">
        <v>2232</v>
      </c>
      <c r="B12" s="30" t="s">
        <v>34</v>
      </c>
      <c r="C12" s="45">
        <f>ROUND(((150+6212.5)*0.27),2)</f>
        <v>1717.88</v>
      </c>
      <c r="E12" s="41"/>
    </row>
    <row r="13" spans="1:7" ht="16.5" thickBot="1" x14ac:dyDescent="0.3">
      <c r="A13" s="24">
        <v>2250</v>
      </c>
      <c r="B13" s="30" t="s">
        <v>35</v>
      </c>
      <c r="C13" s="44">
        <f>ROUND((2809.51*0.27),2)</f>
        <v>758.57</v>
      </c>
    </row>
    <row r="14" spans="1:7" ht="16.5" thickBot="1" x14ac:dyDescent="0.3">
      <c r="A14" s="24">
        <v>2261</v>
      </c>
      <c r="B14" s="30" t="s">
        <v>45</v>
      </c>
      <c r="C14" s="46">
        <f>ROUND((8917*0.27),2)</f>
        <v>2407.59</v>
      </c>
    </row>
    <row r="15" spans="1:7" ht="16.5" thickBot="1" x14ac:dyDescent="0.3">
      <c r="A15" s="24">
        <v>2311</v>
      </c>
      <c r="B15" s="30" t="s">
        <v>36</v>
      </c>
      <c r="C15" s="44">
        <f>ROUND((4041*0.27),2)</f>
        <v>1091.07</v>
      </c>
    </row>
    <row r="16" spans="1:7" ht="16.5" thickBot="1" x14ac:dyDescent="0.3">
      <c r="A16" s="24">
        <v>5239</v>
      </c>
      <c r="B16" s="30" t="s">
        <v>46</v>
      </c>
      <c r="C16" s="44">
        <f>ROUND((921*0.27),2)</f>
        <v>248.67</v>
      </c>
    </row>
    <row r="17" spans="1:3" ht="16.5" thickBot="1" x14ac:dyDescent="0.3">
      <c r="A17" s="26"/>
      <c r="B17" s="27" t="s">
        <v>37</v>
      </c>
      <c r="C17" s="43">
        <f>C11+C12+C13+C14+C15+C16</f>
        <v>6407.92</v>
      </c>
    </row>
    <row r="18" spans="1:3" ht="16.5" thickBot="1" x14ac:dyDescent="0.3">
      <c r="A18" s="26"/>
      <c r="B18" s="27" t="s">
        <v>38</v>
      </c>
      <c r="C18" s="43">
        <f>C9+C17</f>
        <v>36716.923237166578</v>
      </c>
    </row>
    <row r="19" spans="1:3" ht="15.75" thickBot="1" x14ac:dyDescent="0.3">
      <c r="C19" s="47"/>
    </row>
    <row r="20" spans="1:3" ht="16.5" thickBot="1" x14ac:dyDescent="0.3">
      <c r="B20" s="34" t="s">
        <v>39</v>
      </c>
      <c r="C20" s="32">
        <v>242</v>
      </c>
    </row>
    <row r="21" spans="1:3" ht="48" thickBot="1" x14ac:dyDescent="0.3">
      <c r="B21" s="35" t="s">
        <v>40</v>
      </c>
      <c r="C21" s="33">
        <f>ROUND(C18/C20,2)</f>
        <v>151.72</v>
      </c>
    </row>
    <row r="22" spans="1:3" ht="16.5" thickBot="1" x14ac:dyDescent="0.3">
      <c r="B22" s="36" t="s">
        <v>41</v>
      </c>
      <c r="C22" s="33" t="s">
        <v>16</v>
      </c>
    </row>
    <row r="23" spans="1:3" ht="48" thickBot="1" x14ac:dyDescent="0.3">
      <c r="B23" s="37" t="s">
        <v>42</v>
      </c>
      <c r="C23" s="33" t="s">
        <v>16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Veselības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Ministru kabineta noteikumu projekta  „Farmaceitu profesionālās kvalifikācijas sertifikācijas komisijas maksas pakalpojumu cenrādis” anotācijai</dc:title>
  <dc:subject>Anotācijas pielikums</dc:subject>
  <dc:creator>Lāsma Zandberga</dc:creator>
  <dc:description>67876041, Lasma.Zandberga@vm.gov.lv</dc:description>
  <cp:lastModifiedBy>ebune</cp:lastModifiedBy>
  <cp:lastPrinted>2019-11-28T06:37:31Z</cp:lastPrinted>
  <dcterms:created xsi:type="dcterms:W3CDTF">2018-07-27T07:24:57Z</dcterms:created>
  <dcterms:modified xsi:type="dcterms:W3CDTF">2020-04-06T07:58:39Z</dcterms:modified>
</cp:coreProperties>
</file>