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jekts" sheetId="1" r:id="rId1"/>
  </sheets>
  <definedNames/>
  <calcPr fullCalcOnLoad="1"/>
</workbook>
</file>

<file path=xl/sharedStrings.xml><?xml version="1.0" encoding="utf-8"?>
<sst xmlns="http://schemas.openxmlformats.org/spreadsheetml/2006/main" count="144" uniqueCount="83">
  <si>
    <t>administrators</t>
  </si>
  <si>
    <t>pārvaldes vecākais speciālists</t>
  </si>
  <si>
    <t>920.00</t>
  </si>
  <si>
    <t>pārvaldes speciālists</t>
  </si>
  <si>
    <t>850.00</t>
  </si>
  <si>
    <t>vadītājs</t>
  </si>
  <si>
    <t>tehniskais strādnieks</t>
  </si>
  <si>
    <t>750.00</t>
  </si>
  <si>
    <t>automobiļa vadītājs</t>
  </si>
  <si>
    <t>670.00</t>
  </si>
  <si>
    <t>vecākais eksperts</t>
  </si>
  <si>
    <t>1050.00</t>
  </si>
  <si>
    <t>1000.00</t>
  </si>
  <si>
    <t>vecākais grāmatvedis</t>
  </si>
  <si>
    <t>1150.00</t>
  </si>
  <si>
    <t>vadītāja vietnieks</t>
  </si>
  <si>
    <t>datorsistēmu un datortīklu administrators</t>
  </si>
  <si>
    <t>juriskonsults</t>
  </si>
  <si>
    <t>vadošais eksperts</t>
  </si>
  <si>
    <t>1115.00</t>
  </si>
  <si>
    <t>sabiedrisko attiecību speciālists</t>
  </si>
  <si>
    <t>uzraudzības auditors</t>
  </si>
  <si>
    <t>vecākais eksperts - analītiķis</t>
  </si>
  <si>
    <t>analītiķis</t>
  </si>
  <si>
    <t>kvalitātes vadības sistēmu vadītājs</t>
  </si>
  <si>
    <t>eksperts</t>
  </si>
  <si>
    <t>Departamenta vadītāja vietnieks – nodaļas vadītājs</t>
  </si>
  <si>
    <t>vecākais speciālists</t>
  </si>
  <si>
    <t>835.00</t>
  </si>
  <si>
    <t>speciālists</t>
  </si>
  <si>
    <t>datu pārvaldības speciālists</t>
  </si>
  <si>
    <t>Zāļu valsts aģentūras amatu saraksta izmaiņas</t>
  </si>
  <si>
    <t>Saimes līmenis</t>
  </si>
  <si>
    <t>Amatalgu grupa</t>
  </si>
  <si>
    <t>Esošā amatalga</t>
  </si>
  <si>
    <t xml:space="preserve">Mēnešalgas pieaugums  </t>
  </si>
  <si>
    <t>Amata vietas</t>
  </si>
  <si>
    <t>Klasif. kategorija</t>
  </si>
  <si>
    <t>7=5*6</t>
  </si>
  <si>
    <t>11=8/100*30</t>
  </si>
  <si>
    <t>18.3 II</t>
  </si>
  <si>
    <t>35 I</t>
  </si>
  <si>
    <t>38 III</t>
  </si>
  <si>
    <t>3 II A</t>
  </si>
  <si>
    <t>41 II</t>
  </si>
  <si>
    <t>18.3 III</t>
  </si>
  <si>
    <t>19.2 I</t>
  </si>
  <si>
    <t>27 II</t>
  </si>
  <si>
    <t>10 II</t>
  </si>
  <si>
    <t>14 III A</t>
  </si>
  <si>
    <t>24 II</t>
  </si>
  <si>
    <t>35 II</t>
  </si>
  <si>
    <t>10 III</t>
  </si>
  <si>
    <t>1100.00</t>
  </si>
  <si>
    <t>sektora vadītājs</t>
  </si>
  <si>
    <t>15 III</t>
  </si>
  <si>
    <t>19.5 III A</t>
  </si>
  <si>
    <t>21 III B</t>
  </si>
  <si>
    <t>8=7*12 mēn.</t>
  </si>
  <si>
    <t>26.3 IV</t>
  </si>
  <si>
    <t>24 III</t>
  </si>
  <si>
    <t>10 IV</t>
  </si>
  <si>
    <t>10 V</t>
  </si>
  <si>
    <t>12=7/100*50</t>
  </si>
  <si>
    <t>13=8+9+10+11+12</t>
  </si>
  <si>
    <t>14=12/100*23.59%</t>
  </si>
  <si>
    <t>15=13+14</t>
  </si>
  <si>
    <t>16=7/100*24</t>
  </si>
  <si>
    <t xml:space="preserve">* Piemaksas - samaksa par virsstundu darbu, piemaksas par papildu pienākumu pildīšanu, piemaksa par personisko darba ieguldījumu un darba kvalitāti </t>
  </si>
  <si>
    <t>** Pabalsti -  slimības nauda, bēru pabalst (apliekamā daļa), atlaišanas pabalsts, atvaļinājuma pabalsts</t>
  </si>
  <si>
    <r>
      <t xml:space="preserve">EKK 1200 </t>
    </r>
    <r>
      <rPr>
        <i/>
        <sz val="10"/>
        <color indexed="8"/>
        <rFont val="Times New Roman"/>
        <family val="1"/>
      </rPr>
      <t xml:space="preserve">(Darba devēja valsts sociālās apdrošināšanas obligātās iemaksas, pabalsti un kompensācijas) </t>
    </r>
    <r>
      <rPr>
        <sz val="12"/>
        <color indexed="8"/>
        <rFont val="Times New Roman"/>
        <family val="1"/>
      </rPr>
      <t xml:space="preserve">KOPĀ </t>
    </r>
  </si>
  <si>
    <r>
      <t>EKK 1100 (</t>
    </r>
    <r>
      <rPr>
        <i/>
        <sz val="10"/>
        <color indexed="8"/>
        <rFont val="Times New Roman"/>
        <family val="1"/>
      </rPr>
      <t>Atalgojums</t>
    </r>
    <r>
      <rPr>
        <sz val="12"/>
        <color indexed="8"/>
        <rFont val="Times New Roman"/>
        <family val="1"/>
      </rPr>
      <t xml:space="preserve">) KOPĀ </t>
    </r>
  </si>
  <si>
    <r>
      <t>EKK 1000 (</t>
    </r>
    <r>
      <rPr>
        <i/>
        <sz val="10"/>
        <color indexed="8"/>
        <rFont val="Times New Roman"/>
        <family val="1"/>
      </rPr>
      <t>Atlīdzība</t>
    </r>
    <r>
      <rPr>
        <sz val="12"/>
        <color indexed="8"/>
        <rFont val="Times New Roman"/>
        <family val="1"/>
      </rPr>
      <t xml:space="preserve">) KOPĀ </t>
    </r>
  </si>
  <si>
    <t>Kopā  EUR</t>
  </si>
  <si>
    <t xml:space="preserve">Kopā           EUR   </t>
  </si>
  <si>
    <t>Kopā ar VSAOI    EUR</t>
  </si>
  <si>
    <t>Slimības nauda un pabalsti 24%**            EKK 1228        EUR</t>
  </si>
  <si>
    <t>Piemaksa 30 % *         EUR</t>
  </si>
  <si>
    <t xml:space="preserve">Atvaļinājuma pabalsts 50%     EKK 1221          EUR  </t>
  </si>
  <si>
    <t xml:space="preserve"> VSAOI   23.59%    EKK 1210      EUR</t>
  </si>
  <si>
    <t>18.6.V</t>
  </si>
  <si>
    <t>Pieaugums gadā         EUR</t>
  </si>
  <si>
    <t>Pielikums 
Ministru kabineta rīkojuma “Par Zāļu valsts aģentūras 2022.gada budžeta apstiprināšanu” projekta sākotnējās ietekmes novērtējuma ziņojumam (anotācijai)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</si>
</sst>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0.000"/>
    <numFmt numFmtId="169" formatCode="#0.000#"/>
    <numFmt numFmtId="170" formatCode="[$-426]dddd\,\ yyyy&quot;. gada &quot;d\.\ mmm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2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8" fillId="0" borderId="0" xfId="55">
      <alignment/>
      <protection/>
    </xf>
    <xf numFmtId="0" fontId="45" fillId="0" borderId="0" xfId="55" applyFont="1">
      <alignment/>
      <protection/>
    </xf>
    <xf numFmtId="2" fontId="0" fillId="0" borderId="0" xfId="0" applyNumberFormat="1" applyAlignment="1">
      <alignment/>
    </xf>
    <xf numFmtId="2" fontId="45" fillId="0" borderId="0" xfId="55" applyNumberFormat="1" applyFont="1">
      <alignment/>
      <protection/>
    </xf>
    <xf numFmtId="2" fontId="28" fillId="0" borderId="0" xfId="55" applyNumberFormat="1">
      <alignment/>
      <protection/>
    </xf>
    <xf numFmtId="0" fontId="28" fillId="0" borderId="0" xfId="55">
      <alignment/>
      <protection/>
    </xf>
    <xf numFmtId="2" fontId="28" fillId="0" borderId="0" xfId="55" applyNumberFormat="1">
      <alignment/>
      <protection/>
    </xf>
    <xf numFmtId="2" fontId="0" fillId="0" borderId="0" xfId="0" applyNumberFormat="1" applyBorder="1" applyAlignment="1">
      <alignment/>
    </xf>
    <xf numFmtId="4" fontId="46" fillId="0" borderId="0" xfId="55" applyNumberFormat="1" applyFont="1" applyBorder="1">
      <alignment/>
      <protection/>
    </xf>
    <xf numFmtId="0" fontId="47" fillId="33" borderId="10" xfId="55" applyFont="1" applyFill="1" applyBorder="1" applyAlignment="1">
      <alignment horizontal="center" vertical="center" wrapText="1"/>
      <protection/>
    </xf>
    <xf numFmtId="2" fontId="47" fillId="33" borderId="10" xfId="55" applyNumberFormat="1" applyFont="1" applyFill="1" applyBorder="1" applyAlignment="1">
      <alignment horizontal="center" vertical="center" wrapText="1"/>
      <protection/>
    </xf>
    <xf numFmtId="0" fontId="48" fillId="2" borderId="10" xfId="55" applyFont="1" applyFill="1" applyBorder="1" applyAlignment="1">
      <alignment horizontal="center" vertical="center" wrapText="1"/>
      <protection/>
    </xf>
    <xf numFmtId="2" fontId="48" fillId="2" borderId="10" xfId="55" applyNumberFormat="1" applyFont="1" applyFill="1" applyBorder="1" applyAlignment="1">
      <alignment horizontal="center" vertical="center" wrapText="1"/>
      <protection/>
    </xf>
    <xf numFmtId="2" fontId="2" fillId="2" borderId="10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47" fillId="33" borderId="11" xfId="55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left"/>
    </xf>
    <xf numFmtId="0" fontId="47" fillId="34" borderId="10" xfId="55" applyFont="1" applyFill="1" applyBorder="1" applyAlignment="1">
      <alignment horizontal="center" vertical="center" wrapText="1"/>
      <protection/>
    </xf>
    <xf numFmtId="4" fontId="47" fillId="34" borderId="10" xfId="55" applyNumberFormat="1" applyFont="1" applyFill="1" applyBorder="1" applyAlignment="1">
      <alignment horizontal="center" vertical="center" wrapText="1"/>
      <protection/>
    </xf>
    <xf numFmtId="2" fontId="47" fillId="34" borderId="10" xfId="55" applyNumberFormat="1" applyFont="1" applyFill="1" applyBorder="1" applyAlignment="1">
      <alignment horizontal="center" vertical="center" wrapText="1"/>
      <protection/>
    </xf>
    <xf numFmtId="2" fontId="2" fillId="34" borderId="10" xfId="55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49" fillId="0" borderId="10" xfId="55" applyNumberFormat="1" applyFont="1" applyBorder="1">
      <alignment/>
      <protection/>
    </xf>
    <xf numFmtId="4" fontId="49" fillId="0" borderId="0" xfId="55" applyNumberFormat="1" applyFont="1" applyBorder="1">
      <alignment/>
      <protection/>
    </xf>
    <xf numFmtId="2" fontId="2" fillId="33" borderId="10" xfId="55" applyNumberFormat="1" applyFont="1" applyFill="1" applyBorder="1" applyAlignment="1">
      <alignment horizontal="center" vertical="center" wrapText="1"/>
      <protection/>
    </xf>
    <xf numFmtId="0" fontId="47" fillId="33" borderId="10" xfId="55" applyNumberFormat="1" applyFont="1" applyFill="1" applyBorder="1" applyAlignment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50" fillId="34" borderId="10" xfId="55" applyNumberFormat="1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right"/>
      <protection/>
    </xf>
    <xf numFmtId="0" fontId="51" fillId="0" borderId="12" xfId="55" applyFont="1" applyBorder="1" applyAlignment="1">
      <alignment horizontal="left" vertical="center" wrapText="1"/>
      <protection/>
    </xf>
    <xf numFmtId="0" fontId="51" fillId="0" borderId="13" xfId="55" applyFont="1" applyBorder="1" applyAlignment="1">
      <alignment horizontal="left" vertical="center" wrapText="1"/>
      <protection/>
    </xf>
    <xf numFmtId="0" fontId="51" fillId="0" borderId="14" xfId="55" applyFont="1" applyBorder="1" applyAlignment="1">
      <alignment horizontal="left" vertical="center" wrapText="1"/>
      <protection/>
    </xf>
    <xf numFmtId="0" fontId="51" fillId="0" borderId="15" xfId="55" applyFont="1" applyBorder="1" applyAlignment="1">
      <alignment horizontal="left" vertical="center"/>
      <protection/>
    </xf>
    <xf numFmtId="0" fontId="51" fillId="0" borderId="0" xfId="55" applyFont="1" applyBorder="1" applyAlignment="1">
      <alignment horizontal="left" vertical="center"/>
      <protection/>
    </xf>
    <xf numFmtId="0" fontId="51" fillId="0" borderId="0" xfId="55" applyFont="1" applyAlignment="1">
      <alignment horizontal="left" wrapText="1"/>
      <protection/>
    </xf>
    <xf numFmtId="0" fontId="51" fillId="0" borderId="0" xfId="55" applyFont="1" applyAlignment="1">
      <alignment horizontal="left" vertical="center" wrapText="1"/>
      <protection/>
    </xf>
    <xf numFmtId="0" fontId="1" fillId="0" borderId="0" xfId="55" applyFont="1" applyAlignment="1">
      <alignment horizontal="center"/>
      <protection/>
    </xf>
    <xf numFmtId="0" fontId="45" fillId="0" borderId="0" xfId="55" applyFont="1" applyAlignment="1">
      <alignment horizontal="righ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77" zoomScaleNormal="77" zoomScalePageLayoutView="0" workbookViewId="0" topLeftCell="A1">
      <pane ySplit="5" topLeftCell="A11" activePane="bottomLeft" state="frozen"/>
      <selection pane="topLeft" activeCell="A1" sqref="A1"/>
      <selection pane="bottomLeft" activeCell="A2" sqref="A2:O2"/>
    </sheetView>
  </sheetViews>
  <sheetFormatPr defaultColWidth="9.140625" defaultRowHeight="12.75"/>
  <cols>
    <col min="1" max="1" width="35.28125" style="0" customWidth="1"/>
    <col min="2" max="3" width="9.28125" style="0" bestFit="1" customWidth="1"/>
    <col min="4" max="4" width="9.28125" style="3" bestFit="1" customWidth="1"/>
    <col min="5" max="5" width="10.28125" style="0" customWidth="1"/>
    <col min="6" max="6" width="9.28125" style="0" bestFit="1" customWidth="1"/>
    <col min="7" max="7" width="10.28125" style="3" bestFit="1" customWidth="1"/>
    <col min="8" max="8" width="11.28125" style="3" customWidth="1"/>
    <col min="9" max="9" width="9.140625" style="3" customWidth="1"/>
    <col min="10" max="10" width="11.57421875" style="3" customWidth="1"/>
    <col min="11" max="11" width="10.57421875" style="3" customWidth="1"/>
    <col min="12" max="12" width="10.28125" style="3" bestFit="1" customWidth="1"/>
    <col min="13" max="13" width="10.8515625" style="3" customWidth="1"/>
    <col min="14" max="14" width="14.00390625" style="3" customWidth="1"/>
    <col min="15" max="15" width="10.7109375" style="0" customWidth="1"/>
    <col min="16" max="16" width="14.8515625" style="0" customWidth="1"/>
  </cols>
  <sheetData>
    <row r="1" spans="1:15" ht="126.75" customHeight="1">
      <c r="A1" s="2"/>
      <c r="B1" s="2"/>
      <c r="C1" s="2"/>
      <c r="D1" s="4"/>
      <c r="E1" s="2"/>
      <c r="F1" s="2"/>
      <c r="G1" s="4"/>
      <c r="H1" s="4"/>
      <c r="I1" s="4"/>
      <c r="J1" s="5"/>
      <c r="K1" s="4"/>
      <c r="L1" s="4"/>
      <c r="M1" s="4"/>
      <c r="N1" s="49" t="s">
        <v>82</v>
      </c>
      <c r="O1" s="40"/>
    </row>
    <row r="2" spans="1:15" ht="18.75">
      <c r="A2" s="48" t="s">
        <v>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5">
      <c r="A3" s="2"/>
      <c r="B3" s="2"/>
      <c r="C3" s="2"/>
      <c r="D3" s="4"/>
      <c r="E3" s="2"/>
      <c r="F3" s="2"/>
      <c r="G3" s="4"/>
      <c r="H3" s="4"/>
      <c r="I3" s="4"/>
      <c r="J3" s="4"/>
      <c r="K3" s="4"/>
      <c r="L3" s="4"/>
      <c r="M3" s="4"/>
      <c r="N3" s="5"/>
      <c r="O3" s="1"/>
    </row>
    <row r="4" spans="1:15" ht="15">
      <c r="A4" s="2"/>
      <c r="B4" s="2"/>
      <c r="C4" s="2"/>
      <c r="D4" s="4"/>
      <c r="E4" s="2"/>
      <c r="F4" s="2"/>
      <c r="G4" s="4"/>
      <c r="H4" s="4"/>
      <c r="I4" s="4"/>
      <c r="J4" s="4"/>
      <c r="K4" s="4"/>
      <c r="L4" s="4"/>
      <c r="M4" s="4"/>
      <c r="N4" s="5"/>
      <c r="O4" s="1"/>
    </row>
    <row r="5" spans="1:15" ht="63.75">
      <c r="A5" s="10"/>
      <c r="B5" s="10" t="s">
        <v>32</v>
      </c>
      <c r="C5" s="10" t="s">
        <v>33</v>
      </c>
      <c r="D5" s="11" t="s">
        <v>34</v>
      </c>
      <c r="E5" s="12" t="s">
        <v>35</v>
      </c>
      <c r="F5" s="12" t="s">
        <v>36</v>
      </c>
      <c r="G5" s="13" t="s">
        <v>73</v>
      </c>
      <c r="H5" s="13" t="s">
        <v>81</v>
      </c>
      <c r="I5" s="14" t="s">
        <v>77</v>
      </c>
      <c r="J5" s="13" t="s">
        <v>78</v>
      </c>
      <c r="K5" s="13" t="s">
        <v>74</v>
      </c>
      <c r="L5" s="13" t="s">
        <v>79</v>
      </c>
      <c r="M5" s="13" t="s">
        <v>75</v>
      </c>
      <c r="N5" s="13" t="s">
        <v>76</v>
      </c>
      <c r="O5" s="12" t="s">
        <v>37</v>
      </c>
    </row>
    <row r="6" spans="1:15" ht="25.5">
      <c r="A6" s="10">
        <v>1</v>
      </c>
      <c r="B6" s="16">
        <v>2</v>
      </c>
      <c r="C6" s="10">
        <v>3</v>
      </c>
      <c r="D6" s="34">
        <v>4</v>
      </c>
      <c r="E6" s="10">
        <v>5</v>
      </c>
      <c r="F6" s="10">
        <v>6</v>
      </c>
      <c r="G6" s="11" t="s">
        <v>38</v>
      </c>
      <c r="H6" s="11" t="s">
        <v>58</v>
      </c>
      <c r="I6" s="33" t="s">
        <v>39</v>
      </c>
      <c r="J6" s="11" t="s">
        <v>63</v>
      </c>
      <c r="K6" s="11" t="s">
        <v>64</v>
      </c>
      <c r="L6" s="11" t="s">
        <v>65</v>
      </c>
      <c r="M6" s="11" t="s">
        <v>66</v>
      </c>
      <c r="N6" s="11" t="s">
        <v>67</v>
      </c>
      <c r="O6" s="10">
        <v>17</v>
      </c>
    </row>
    <row r="7" spans="1:15" ht="12.75">
      <c r="A7" s="17" t="s">
        <v>6</v>
      </c>
      <c r="B7" s="18" t="s">
        <v>43</v>
      </c>
      <c r="C7" s="18">
        <v>6</v>
      </c>
      <c r="D7" s="23" t="s">
        <v>7</v>
      </c>
      <c r="E7" s="19">
        <v>149</v>
      </c>
      <c r="F7" s="18">
        <v>1</v>
      </c>
      <c r="G7" s="20">
        <f>E7*F7</f>
        <v>149</v>
      </c>
      <c r="H7" s="20">
        <f>G7*12</f>
        <v>1788</v>
      </c>
      <c r="I7" s="21">
        <f aca="true" t="shared" si="0" ref="I7:I38">H7/100*30</f>
        <v>536.4</v>
      </c>
      <c r="J7" s="20">
        <f aca="true" t="shared" si="1" ref="J7:J38">G7/100*50</f>
        <v>74.5</v>
      </c>
      <c r="K7" s="20">
        <f>H7+I7+J7</f>
        <v>2398.9</v>
      </c>
      <c r="L7" s="20">
        <f>K7/100*2359%</f>
        <v>565.90051</v>
      </c>
      <c r="M7" s="20">
        <f>K7+L7</f>
        <v>2964.80051</v>
      </c>
      <c r="N7" s="20">
        <f aca="true" t="shared" si="2" ref="N7:N38">G7/100*24</f>
        <v>35.76</v>
      </c>
      <c r="O7" s="24">
        <v>3</v>
      </c>
    </row>
    <row r="8" spans="1:15" ht="12.75">
      <c r="A8" s="17" t="s">
        <v>8</v>
      </c>
      <c r="B8" s="18" t="s">
        <v>44</v>
      </c>
      <c r="C8" s="18">
        <v>6</v>
      </c>
      <c r="D8" s="23" t="s">
        <v>9</v>
      </c>
      <c r="E8" s="19">
        <v>229</v>
      </c>
      <c r="F8" s="18">
        <v>1</v>
      </c>
      <c r="G8" s="20">
        <f aca="true" t="shared" si="3" ref="G8:G42">E8*F8</f>
        <v>229</v>
      </c>
      <c r="H8" s="20">
        <f aca="true" t="shared" si="4" ref="H8:H57">G8*12</f>
        <v>2748</v>
      </c>
      <c r="I8" s="21">
        <f t="shared" si="0"/>
        <v>824.4</v>
      </c>
      <c r="J8" s="20">
        <f t="shared" si="1"/>
        <v>114.5</v>
      </c>
      <c r="K8" s="20">
        <f aca="true" t="shared" si="5" ref="K8:K57">H8+I8+J8</f>
        <v>3686.9</v>
      </c>
      <c r="L8" s="20">
        <f aca="true" t="shared" si="6" ref="L8:L57">K8/100*2359%</f>
        <v>869.73971</v>
      </c>
      <c r="M8" s="20">
        <f aca="true" t="shared" si="7" ref="M8:M58">K8+L8</f>
        <v>4556.63971</v>
      </c>
      <c r="N8" s="20">
        <f t="shared" si="2"/>
        <v>54.96</v>
      </c>
      <c r="O8" s="24">
        <v>3</v>
      </c>
    </row>
    <row r="9" spans="1:15" ht="12.75">
      <c r="A9" s="17" t="s">
        <v>3</v>
      </c>
      <c r="B9" s="25" t="s">
        <v>40</v>
      </c>
      <c r="C9" s="24">
        <v>7</v>
      </c>
      <c r="D9" s="23">
        <v>820</v>
      </c>
      <c r="E9" s="26">
        <v>176</v>
      </c>
      <c r="F9" s="24">
        <v>4</v>
      </c>
      <c r="G9" s="20">
        <f t="shared" si="3"/>
        <v>704</v>
      </c>
      <c r="H9" s="20">
        <f t="shared" si="4"/>
        <v>8448</v>
      </c>
      <c r="I9" s="21">
        <f t="shared" si="0"/>
        <v>2534.4</v>
      </c>
      <c r="J9" s="20">
        <f t="shared" si="1"/>
        <v>352</v>
      </c>
      <c r="K9" s="20">
        <f t="shared" si="5"/>
        <v>11334.4</v>
      </c>
      <c r="L9" s="20">
        <f t="shared" si="6"/>
        <v>2673.78496</v>
      </c>
      <c r="M9" s="20">
        <f t="shared" si="7"/>
        <v>14008.184959999999</v>
      </c>
      <c r="N9" s="20">
        <f t="shared" si="2"/>
        <v>168.96</v>
      </c>
      <c r="O9" s="24">
        <v>3</v>
      </c>
    </row>
    <row r="10" spans="1:15" ht="12.75">
      <c r="A10" s="17" t="s">
        <v>3</v>
      </c>
      <c r="B10" s="25" t="s">
        <v>40</v>
      </c>
      <c r="C10" s="24">
        <v>7</v>
      </c>
      <c r="D10" s="23">
        <v>850</v>
      </c>
      <c r="E10" s="26">
        <v>146</v>
      </c>
      <c r="F10" s="24">
        <v>2</v>
      </c>
      <c r="G10" s="20">
        <f t="shared" si="3"/>
        <v>292</v>
      </c>
      <c r="H10" s="20">
        <f t="shared" si="4"/>
        <v>3504</v>
      </c>
      <c r="I10" s="21">
        <f t="shared" si="0"/>
        <v>1051.2</v>
      </c>
      <c r="J10" s="20">
        <f t="shared" si="1"/>
        <v>146</v>
      </c>
      <c r="K10" s="20">
        <f t="shared" si="5"/>
        <v>4701.2</v>
      </c>
      <c r="L10" s="20">
        <f t="shared" si="6"/>
        <v>1109.01308</v>
      </c>
      <c r="M10" s="20">
        <f t="shared" si="7"/>
        <v>5810.2130799999995</v>
      </c>
      <c r="N10" s="20">
        <f t="shared" si="2"/>
        <v>70.08</v>
      </c>
      <c r="O10" s="24">
        <v>3</v>
      </c>
    </row>
    <row r="11" spans="1:15" ht="12.75">
      <c r="A11" s="17" t="s">
        <v>27</v>
      </c>
      <c r="B11" s="24" t="s">
        <v>41</v>
      </c>
      <c r="C11" s="24">
        <v>7</v>
      </c>
      <c r="D11" s="23" t="s">
        <v>28</v>
      </c>
      <c r="E11" s="26">
        <v>161</v>
      </c>
      <c r="F11" s="24">
        <v>1</v>
      </c>
      <c r="G11" s="20">
        <f t="shared" si="3"/>
        <v>161</v>
      </c>
      <c r="H11" s="20">
        <f t="shared" si="4"/>
        <v>1932</v>
      </c>
      <c r="I11" s="21">
        <f t="shared" si="0"/>
        <v>579.6</v>
      </c>
      <c r="J11" s="20">
        <f t="shared" si="1"/>
        <v>80.5</v>
      </c>
      <c r="K11" s="20">
        <f t="shared" si="5"/>
        <v>2592.1</v>
      </c>
      <c r="L11" s="20">
        <f t="shared" si="6"/>
        <v>611.47639</v>
      </c>
      <c r="M11" s="20">
        <f t="shared" si="7"/>
        <v>3203.57639</v>
      </c>
      <c r="N11" s="20">
        <f t="shared" si="2"/>
        <v>38.64</v>
      </c>
      <c r="O11" s="24">
        <v>3</v>
      </c>
    </row>
    <row r="12" spans="1:15" ht="12.75">
      <c r="A12" s="17" t="s">
        <v>27</v>
      </c>
      <c r="B12" s="24" t="s">
        <v>41</v>
      </c>
      <c r="C12" s="24">
        <v>7</v>
      </c>
      <c r="D12" s="23">
        <v>850</v>
      </c>
      <c r="E12" s="26">
        <v>146</v>
      </c>
      <c r="F12" s="24">
        <v>1</v>
      </c>
      <c r="G12" s="20">
        <f t="shared" si="3"/>
        <v>146</v>
      </c>
      <c r="H12" s="20">
        <f t="shared" si="4"/>
        <v>1752</v>
      </c>
      <c r="I12" s="21">
        <f t="shared" si="0"/>
        <v>525.6</v>
      </c>
      <c r="J12" s="20">
        <f t="shared" si="1"/>
        <v>73</v>
      </c>
      <c r="K12" s="20">
        <f t="shared" si="5"/>
        <v>2350.6</v>
      </c>
      <c r="L12" s="20">
        <f t="shared" si="6"/>
        <v>554.50654</v>
      </c>
      <c r="M12" s="20">
        <f t="shared" si="7"/>
        <v>2905.1065399999998</v>
      </c>
      <c r="N12" s="20">
        <f t="shared" si="2"/>
        <v>35.04</v>
      </c>
      <c r="O12" s="24">
        <v>3</v>
      </c>
    </row>
    <row r="13" spans="1:15" ht="12.75">
      <c r="A13" s="17" t="s">
        <v>27</v>
      </c>
      <c r="B13" s="24" t="s">
        <v>41</v>
      </c>
      <c r="C13" s="24">
        <v>7</v>
      </c>
      <c r="D13" s="23">
        <v>980</v>
      </c>
      <c r="E13" s="26">
        <v>16</v>
      </c>
      <c r="F13" s="24">
        <v>2</v>
      </c>
      <c r="G13" s="20">
        <f t="shared" si="3"/>
        <v>32</v>
      </c>
      <c r="H13" s="20">
        <f t="shared" si="4"/>
        <v>384</v>
      </c>
      <c r="I13" s="21">
        <f t="shared" si="0"/>
        <v>115.19999999999999</v>
      </c>
      <c r="J13" s="20">
        <f t="shared" si="1"/>
        <v>16</v>
      </c>
      <c r="K13" s="20">
        <f t="shared" si="5"/>
        <v>515.2</v>
      </c>
      <c r="L13" s="20">
        <f t="shared" si="6"/>
        <v>121.53568</v>
      </c>
      <c r="M13" s="20">
        <f t="shared" si="7"/>
        <v>636.73568</v>
      </c>
      <c r="N13" s="20">
        <f t="shared" si="2"/>
        <v>7.68</v>
      </c>
      <c r="O13" s="24">
        <v>3</v>
      </c>
    </row>
    <row r="14" spans="1:15" ht="12.75">
      <c r="A14" s="17" t="s">
        <v>27</v>
      </c>
      <c r="B14" s="24" t="s">
        <v>41</v>
      </c>
      <c r="C14" s="24">
        <v>7</v>
      </c>
      <c r="D14" s="23">
        <v>920</v>
      </c>
      <c r="E14" s="26">
        <v>76</v>
      </c>
      <c r="F14" s="24">
        <v>1</v>
      </c>
      <c r="G14" s="20">
        <f t="shared" si="3"/>
        <v>76</v>
      </c>
      <c r="H14" s="20">
        <f t="shared" si="4"/>
        <v>912</v>
      </c>
      <c r="I14" s="21">
        <f t="shared" si="0"/>
        <v>273.59999999999997</v>
      </c>
      <c r="J14" s="20">
        <f t="shared" si="1"/>
        <v>38</v>
      </c>
      <c r="K14" s="20">
        <f t="shared" si="5"/>
        <v>1223.6</v>
      </c>
      <c r="L14" s="20">
        <f t="shared" si="6"/>
        <v>288.64723999999995</v>
      </c>
      <c r="M14" s="20">
        <f t="shared" si="7"/>
        <v>1512.24724</v>
      </c>
      <c r="N14" s="20">
        <f t="shared" si="2"/>
        <v>18.240000000000002</v>
      </c>
      <c r="O14" s="24">
        <v>3</v>
      </c>
    </row>
    <row r="15" spans="1:15" ht="12.75">
      <c r="A15" s="17" t="s">
        <v>29</v>
      </c>
      <c r="B15" s="24" t="s">
        <v>41</v>
      </c>
      <c r="C15" s="24">
        <v>7</v>
      </c>
      <c r="D15" s="23">
        <v>835</v>
      </c>
      <c r="E15" s="26">
        <v>161</v>
      </c>
      <c r="F15" s="24">
        <v>1</v>
      </c>
      <c r="G15" s="20">
        <f t="shared" si="3"/>
        <v>161</v>
      </c>
      <c r="H15" s="20">
        <f t="shared" si="4"/>
        <v>1932</v>
      </c>
      <c r="I15" s="21">
        <f t="shared" si="0"/>
        <v>579.6</v>
      </c>
      <c r="J15" s="20">
        <f t="shared" si="1"/>
        <v>80.5</v>
      </c>
      <c r="K15" s="20">
        <f t="shared" si="5"/>
        <v>2592.1</v>
      </c>
      <c r="L15" s="20">
        <f t="shared" si="6"/>
        <v>611.47639</v>
      </c>
      <c r="M15" s="20">
        <f t="shared" si="7"/>
        <v>3203.57639</v>
      </c>
      <c r="N15" s="20">
        <f t="shared" si="2"/>
        <v>38.64</v>
      </c>
      <c r="O15" s="24">
        <v>3</v>
      </c>
    </row>
    <row r="16" spans="1:15" ht="12.75">
      <c r="A16" s="17" t="s">
        <v>29</v>
      </c>
      <c r="B16" s="24" t="s">
        <v>41</v>
      </c>
      <c r="C16" s="24">
        <v>7</v>
      </c>
      <c r="D16" s="23">
        <v>820</v>
      </c>
      <c r="E16" s="26">
        <v>176</v>
      </c>
      <c r="F16" s="24">
        <v>1</v>
      </c>
      <c r="G16" s="20">
        <f t="shared" si="3"/>
        <v>176</v>
      </c>
      <c r="H16" s="20">
        <f t="shared" si="4"/>
        <v>2112</v>
      </c>
      <c r="I16" s="21">
        <f t="shared" si="0"/>
        <v>633.6</v>
      </c>
      <c r="J16" s="20">
        <f t="shared" si="1"/>
        <v>88</v>
      </c>
      <c r="K16" s="20">
        <f t="shared" si="5"/>
        <v>2833.6</v>
      </c>
      <c r="L16" s="20">
        <f t="shared" si="6"/>
        <v>668.44624</v>
      </c>
      <c r="M16" s="20">
        <f t="shared" si="7"/>
        <v>3502.0462399999997</v>
      </c>
      <c r="N16" s="20">
        <f t="shared" si="2"/>
        <v>42.24</v>
      </c>
      <c r="O16" s="24">
        <v>3</v>
      </c>
    </row>
    <row r="17" spans="1:15" ht="12.75">
      <c r="A17" s="17" t="s">
        <v>29</v>
      </c>
      <c r="B17" s="24" t="s">
        <v>41</v>
      </c>
      <c r="C17" s="24">
        <v>7</v>
      </c>
      <c r="D17" s="23">
        <v>850</v>
      </c>
      <c r="E17" s="26">
        <v>146</v>
      </c>
      <c r="F17" s="24">
        <v>1</v>
      </c>
      <c r="G17" s="20">
        <f t="shared" si="3"/>
        <v>146</v>
      </c>
      <c r="H17" s="20">
        <f t="shared" si="4"/>
        <v>1752</v>
      </c>
      <c r="I17" s="21">
        <f t="shared" si="0"/>
        <v>525.6</v>
      </c>
      <c r="J17" s="20">
        <f t="shared" si="1"/>
        <v>73</v>
      </c>
      <c r="K17" s="20">
        <f t="shared" si="5"/>
        <v>2350.6</v>
      </c>
      <c r="L17" s="20">
        <f t="shared" si="6"/>
        <v>554.50654</v>
      </c>
      <c r="M17" s="20">
        <f t="shared" si="7"/>
        <v>2905.1065399999998</v>
      </c>
      <c r="N17" s="20">
        <f t="shared" si="2"/>
        <v>35.04</v>
      </c>
      <c r="O17" s="24">
        <v>3</v>
      </c>
    </row>
    <row r="18" spans="1:15" ht="12.75">
      <c r="A18" s="17" t="s">
        <v>0</v>
      </c>
      <c r="B18" s="24" t="s">
        <v>42</v>
      </c>
      <c r="C18" s="24">
        <v>7</v>
      </c>
      <c r="D18" s="23">
        <v>980</v>
      </c>
      <c r="E18" s="26">
        <v>16</v>
      </c>
      <c r="F18" s="24">
        <v>1</v>
      </c>
      <c r="G18" s="20">
        <f t="shared" si="3"/>
        <v>16</v>
      </c>
      <c r="H18" s="20">
        <f t="shared" si="4"/>
        <v>192</v>
      </c>
      <c r="I18" s="21">
        <f t="shared" si="0"/>
        <v>57.599999999999994</v>
      </c>
      <c r="J18" s="20">
        <f t="shared" si="1"/>
        <v>8</v>
      </c>
      <c r="K18" s="20">
        <f t="shared" si="5"/>
        <v>257.6</v>
      </c>
      <c r="L18" s="20">
        <f t="shared" si="6"/>
        <v>60.76784</v>
      </c>
      <c r="M18" s="20">
        <f t="shared" si="7"/>
        <v>318.36784</v>
      </c>
      <c r="N18" s="20">
        <f t="shared" si="2"/>
        <v>3.84</v>
      </c>
      <c r="O18" s="24">
        <v>3</v>
      </c>
    </row>
    <row r="19" spans="1:15" ht="12.75">
      <c r="A19" s="17" t="s">
        <v>1</v>
      </c>
      <c r="B19" s="25" t="s">
        <v>45</v>
      </c>
      <c r="C19" s="24">
        <v>8</v>
      </c>
      <c r="D19" s="23" t="s">
        <v>4</v>
      </c>
      <c r="E19" s="26">
        <v>243</v>
      </c>
      <c r="F19" s="24">
        <v>1</v>
      </c>
      <c r="G19" s="20">
        <f t="shared" si="3"/>
        <v>243</v>
      </c>
      <c r="H19" s="20">
        <f t="shared" si="4"/>
        <v>2916</v>
      </c>
      <c r="I19" s="21">
        <f t="shared" si="0"/>
        <v>874.8</v>
      </c>
      <c r="J19" s="20">
        <f t="shared" si="1"/>
        <v>121.50000000000001</v>
      </c>
      <c r="K19" s="20">
        <f t="shared" si="5"/>
        <v>3912.3</v>
      </c>
      <c r="L19" s="20">
        <f t="shared" si="6"/>
        <v>922.9115700000001</v>
      </c>
      <c r="M19" s="20">
        <f t="shared" si="7"/>
        <v>4835.21157</v>
      </c>
      <c r="N19" s="20">
        <f t="shared" si="2"/>
        <v>58.32000000000001</v>
      </c>
      <c r="O19" s="24">
        <v>3</v>
      </c>
    </row>
    <row r="20" spans="1:15" ht="12.75">
      <c r="A20" s="17" t="s">
        <v>1</v>
      </c>
      <c r="B20" s="25" t="s">
        <v>45</v>
      </c>
      <c r="C20" s="24">
        <v>8</v>
      </c>
      <c r="D20" s="23">
        <v>880</v>
      </c>
      <c r="E20" s="26">
        <v>213</v>
      </c>
      <c r="F20" s="24">
        <v>3</v>
      </c>
      <c r="G20" s="20">
        <f t="shared" si="3"/>
        <v>639</v>
      </c>
      <c r="H20" s="20">
        <f t="shared" si="4"/>
        <v>7668</v>
      </c>
      <c r="I20" s="21">
        <f t="shared" si="0"/>
        <v>2300.4</v>
      </c>
      <c r="J20" s="20">
        <f t="shared" si="1"/>
        <v>319.5</v>
      </c>
      <c r="K20" s="20">
        <f t="shared" si="5"/>
        <v>10287.9</v>
      </c>
      <c r="L20" s="20">
        <f t="shared" si="6"/>
        <v>2426.9156099999996</v>
      </c>
      <c r="M20" s="20">
        <f t="shared" si="7"/>
        <v>12714.81561</v>
      </c>
      <c r="N20" s="20">
        <f t="shared" si="2"/>
        <v>153.35999999999999</v>
      </c>
      <c r="O20" s="24">
        <v>3</v>
      </c>
    </row>
    <row r="21" spans="1:15" ht="12.75">
      <c r="A21" s="17" t="s">
        <v>1</v>
      </c>
      <c r="B21" s="25" t="s">
        <v>45</v>
      </c>
      <c r="C21" s="24">
        <v>8</v>
      </c>
      <c r="D21" s="23" t="s">
        <v>2</v>
      </c>
      <c r="E21" s="26">
        <v>173</v>
      </c>
      <c r="F21" s="24">
        <v>4</v>
      </c>
      <c r="G21" s="20">
        <f t="shared" si="3"/>
        <v>692</v>
      </c>
      <c r="H21" s="20">
        <f t="shared" si="4"/>
        <v>8304</v>
      </c>
      <c r="I21" s="21">
        <f t="shared" si="0"/>
        <v>2491.2000000000003</v>
      </c>
      <c r="J21" s="20">
        <f t="shared" si="1"/>
        <v>346</v>
      </c>
      <c r="K21" s="20">
        <f t="shared" si="5"/>
        <v>11141.2</v>
      </c>
      <c r="L21" s="20">
        <f t="shared" si="6"/>
        <v>2628.20908</v>
      </c>
      <c r="M21" s="20">
        <f t="shared" si="7"/>
        <v>13769.409080000001</v>
      </c>
      <c r="N21" s="20">
        <f t="shared" si="2"/>
        <v>166.07999999999998</v>
      </c>
      <c r="O21" s="24">
        <v>3</v>
      </c>
    </row>
    <row r="22" spans="1:15" ht="12.75">
      <c r="A22" s="17" t="s">
        <v>5</v>
      </c>
      <c r="B22" s="25" t="s">
        <v>45</v>
      </c>
      <c r="C22" s="24">
        <v>8</v>
      </c>
      <c r="D22" s="23">
        <v>950</v>
      </c>
      <c r="E22" s="26">
        <v>143</v>
      </c>
      <c r="F22" s="24">
        <v>1</v>
      </c>
      <c r="G22" s="20">
        <f t="shared" si="3"/>
        <v>143</v>
      </c>
      <c r="H22" s="20">
        <f t="shared" si="4"/>
        <v>1716</v>
      </c>
      <c r="I22" s="21">
        <f t="shared" si="0"/>
        <v>514.8</v>
      </c>
      <c r="J22" s="20">
        <f t="shared" si="1"/>
        <v>71.5</v>
      </c>
      <c r="K22" s="20">
        <f t="shared" si="5"/>
        <v>2302.3</v>
      </c>
      <c r="L22" s="20">
        <f t="shared" si="6"/>
        <v>543.1125700000001</v>
      </c>
      <c r="M22" s="20">
        <f t="shared" si="7"/>
        <v>2845.4125700000004</v>
      </c>
      <c r="N22" s="20">
        <f t="shared" si="2"/>
        <v>34.32</v>
      </c>
      <c r="O22" s="24">
        <v>3</v>
      </c>
    </row>
    <row r="23" spans="1:15" ht="12.75">
      <c r="A23" s="17" t="s">
        <v>30</v>
      </c>
      <c r="B23" s="24" t="s">
        <v>46</v>
      </c>
      <c r="C23" s="24">
        <v>8</v>
      </c>
      <c r="D23" s="23">
        <v>980</v>
      </c>
      <c r="E23" s="26">
        <v>113</v>
      </c>
      <c r="F23" s="24">
        <v>1</v>
      </c>
      <c r="G23" s="20">
        <f t="shared" si="3"/>
        <v>113</v>
      </c>
      <c r="H23" s="20">
        <f t="shared" si="4"/>
        <v>1356</v>
      </c>
      <c r="I23" s="21">
        <f t="shared" si="0"/>
        <v>406.8</v>
      </c>
      <c r="J23" s="20">
        <f t="shared" si="1"/>
        <v>56.49999999999999</v>
      </c>
      <c r="K23" s="20">
        <f t="shared" si="5"/>
        <v>1819.3</v>
      </c>
      <c r="L23" s="20">
        <f t="shared" si="6"/>
        <v>429.17286999999993</v>
      </c>
      <c r="M23" s="20">
        <f t="shared" si="7"/>
        <v>2248.47287</v>
      </c>
      <c r="N23" s="20">
        <f t="shared" si="2"/>
        <v>27.119999999999997</v>
      </c>
      <c r="O23" s="24">
        <v>3</v>
      </c>
    </row>
    <row r="24" spans="1:15" ht="12.75">
      <c r="A24" s="17" t="s">
        <v>24</v>
      </c>
      <c r="B24" s="24" t="s">
        <v>47</v>
      </c>
      <c r="C24" s="24">
        <v>8</v>
      </c>
      <c r="D24" s="23">
        <v>1000</v>
      </c>
      <c r="E24" s="26">
        <v>93</v>
      </c>
      <c r="F24" s="24">
        <v>1</v>
      </c>
      <c r="G24" s="20">
        <f t="shared" si="3"/>
        <v>93</v>
      </c>
      <c r="H24" s="20">
        <f t="shared" si="4"/>
        <v>1116</v>
      </c>
      <c r="I24" s="21">
        <f t="shared" si="0"/>
        <v>334.8</v>
      </c>
      <c r="J24" s="20">
        <f t="shared" si="1"/>
        <v>46.5</v>
      </c>
      <c r="K24" s="20">
        <f t="shared" si="5"/>
        <v>1497.3</v>
      </c>
      <c r="L24" s="20">
        <f t="shared" si="6"/>
        <v>353.21306999999996</v>
      </c>
      <c r="M24" s="20">
        <f t="shared" si="7"/>
        <v>1850.51307</v>
      </c>
      <c r="N24" s="20">
        <f t="shared" si="2"/>
        <v>22.32</v>
      </c>
      <c r="O24" s="24">
        <v>3</v>
      </c>
    </row>
    <row r="25" spans="1:15" ht="12.75">
      <c r="A25" s="17" t="s">
        <v>23</v>
      </c>
      <c r="B25" s="24" t="s">
        <v>48</v>
      </c>
      <c r="C25" s="24">
        <v>9</v>
      </c>
      <c r="D25" s="23">
        <v>1120</v>
      </c>
      <c r="E25" s="26">
        <v>70</v>
      </c>
      <c r="F25" s="24">
        <v>1</v>
      </c>
      <c r="G25" s="20">
        <f t="shared" si="3"/>
        <v>70</v>
      </c>
      <c r="H25" s="20">
        <f t="shared" si="4"/>
        <v>840</v>
      </c>
      <c r="I25" s="21">
        <f t="shared" si="0"/>
        <v>252</v>
      </c>
      <c r="J25" s="20">
        <f t="shared" si="1"/>
        <v>35</v>
      </c>
      <c r="K25" s="20">
        <f t="shared" si="5"/>
        <v>1127</v>
      </c>
      <c r="L25" s="20">
        <f t="shared" si="6"/>
        <v>265.85929999999996</v>
      </c>
      <c r="M25" s="20">
        <f t="shared" si="7"/>
        <v>1392.8593</v>
      </c>
      <c r="N25" s="20">
        <f t="shared" si="2"/>
        <v>16.799999999999997</v>
      </c>
      <c r="O25" s="24">
        <v>3</v>
      </c>
    </row>
    <row r="26" spans="1:15" ht="12.75">
      <c r="A26" s="17" t="s">
        <v>25</v>
      </c>
      <c r="B26" s="24" t="s">
        <v>48</v>
      </c>
      <c r="C26" s="24">
        <v>9</v>
      </c>
      <c r="D26" s="23">
        <v>1000</v>
      </c>
      <c r="E26" s="26">
        <v>190</v>
      </c>
      <c r="F26" s="24">
        <v>4</v>
      </c>
      <c r="G26" s="20">
        <f t="shared" si="3"/>
        <v>760</v>
      </c>
      <c r="H26" s="20">
        <f t="shared" si="4"/>
        <v>9120</v>
      </c>
      <c r="I26" s="21">
        <f t="shared" si="0"/>
        <v>2736</v>
      </c>
      <c r="J26" s="20">
        <f t="shared" si="1"/>
        <v>380</v>
      </c>
      <c r="K26" s="20">
        <f t="shared" si="5"/>
        <v>12236</v>
      </c>
      <c r="L26" s="20">
        <f t="shared" si="6"/>
        <v>2886.4724</v>
      </c>
      <c r="M26" s="20">
        <f t="shared" si="7"/>
        <v>15122.4724</v>
      </c>
      <c r="N26" s="20">
        <f t="shared" si="2"/>
        <v>182.39999999999998</v>
      </c>
      <c r="O26" s="24">
        <v>3</v>
      </c>
    </row>
    <row r="27" spans="1:15" ht="12.75">
      <c r="A27" s="17" t="s">
        <v>25</v>
      </c>
      <c r="B27" s="24" t="s">
        <v>48</v>
      </c>
      <c r="C27" s="24">
        <v>9</v>
      </c>
      <c r="D27" s="23">
        <v>1015</v>
      </c>
      <c r="E27" s="26">
        <v>175</v>
      </c>
      <c r="F27" s="24">
        <v>2</v>
      </c>
      <c r="G27" s="20">
        <f t="shared" si="3"/>
        <v>350</v>
      </c>
      <c r="H27" s="20">
        <f t="shared" si="4"/>
        <v>4200</v>
      </c>
      <c r="I27" s="21">
        <f t="shared" si="0"/>
        <v>1260</v>
      </c>
      <c r="J27" s="20">
        <f t="shared" si="1"/>
        <v>175</v>
      </c>
      <c r="K27" s="20">
        <f t="shared" si="5"/>
        <v>5635</v>
      </c>
      <c r="L27" s="20">
        <f t="shared" si="6"/>
        <v>1329.2965</v>
      </c>
      <c r="M27" s="20">
        <f t="shared" si="7"/>
        <v>6964.2965</v>
      </c>
      <c r="N27" s="20">
        <f t="shared" si="2"/>
        <v>84</v>
      </c>
      <c r="O27" s="24">
        <v>3</v>
      </c>
    </row>
    <row r="28" spans="1:15" ht="12.75">
      <c r="A28" s="17" t="s">
        <v>25</v>
      </c>
      <c r="B28" s="24" t="s">
        <v>48</v>
      </c>
      <c r="C28" s="24">
        <v>9</v>
      </c>
      <c r="D28" s="23" t="s">
        <v>14</v>
      </c>
      <c r="E28" s="26">
        <v>40</v>
      </c>
      <c r="F28" s="24">
        <v>1</v>
      </c>
      <c r="G28" s="20">
        <f t="shared" si="3"/>
        <v>40</v>
      </c>
      <c r="H28" s="20">
        <f t="shared" si="4"/>
        <v>480</v>
      </c>
      <c r="I28" s="21">
        <f t="shared" si="0"/>
        <v>144</v>
      </c>
      <c r="J28" s="20">
        <f t="shared" si="1"/>
        <v>20</v>
      </c>
      <c r="K28" s="20">
        <f t="shared" si="5"/>
        <v>644</v>
      </c>
      <c r="L28" s="20">
        <f t="shared" si="6"/>
        <v>151.9196</v>
      </c>
      <c r="M28" s="20">
        <f t="shared" si="7"/>
        <v>795.9196</v>
      </c>
      <c r="N28" s="20">
        <f t="shared" si="2"/>
        <v>9.600000000000001</v>
      </c>
      <c r="O28" s="24">
        <v>3</v>
      </c>
    </row>
    <row r="29" spans="1:15" ht="12.75">
      <c r="A29" s="17" t="s">
        <v>13</v>
      </c>
      <c r="B29" s="24" t="s">
        <v>49</v>
      </c>
      <c r="C29" s="27">
        <v>9</v>
      </c>
      <c r="D29" s="23" t="s">
        <v>11</v>
      </c>
      <c r="E29" s="26">
        <v>140</v>
      </c>
      <c r="F29" s="24">
        <v>1</v>
      </c>
      <c r="G29" s="20">
        <f t="shared" si="3"/>
        <v>140</v>
      </c>
      <c r="H29" s="20">
        <f t="shared" si="4"/>
        <v>1680</v>
      </c>
      <c r="I29" s="21">
        <f t="shared" si="0"/>
        <v>504</v>
      </c>
      <c r="J29" s="20">
        <f t="shared" si="1"/>
        <v>70</v>
      </c>
      <c r="K29" s="20">
        <f t="shared" si="5"/>
        <v>2254</v>
      </c>
      <c r="L29" s="20">
        <f t="shared" si="6"/>
        <v>531.7185999999999</v>
      </c>
      <c r="M29" s="20">
        <f t="shared" si="7"/>
        <v>2785.7186</v>
      </c>
      <c r="N29" s="20">
        <f t="shared" si="2"/>
        <v>33.599999999999994</v>
      </c>
      <c r="O29" s="24">
        <v>3</v>
      </c>
    </row>
    <row r="30" spans="1:15" ht="12.75">
      <c r="A30" s="17" t="s">
        <v>13</v>
      </c>
      <c r="B30" s="24" t="s">
        <v>49</v>
      </c>
      <c r="C30" s="27">
        <v>9</v>
      </c>
      <c r="D30" s="23" t="s">
        <v>14</v>
      </c>
      <c r="E30" s="26">
        <v>40</v>
      </c>
      <c r="F30" s="24">
        <v>1</v>
      </c>
      <c r="G30" s="20">
        <f t="shared" si="3"/>
        <v>40</v>
      </c>
      <c r="H30" s="20">
        <f t="shared" si="4"/>
        <v>480</v>
      </c>
      <c r="I30" s="21">
        <f t="shared" si="0"/>
        <v>144</v>
      </c>
      <c r="J30" s="20">
        <f t="shared" si="1"/>
        <v>20</v>
      </c>
      <c r="K30" s="20">
        <f t="shared" si="5"/>
        <v>644</v>
      </c>
      <c r="L30" s="20">
        <f t="shared" si="6"/>
        <v>151.9196</v>
      </c>
      <c r="M30" s="20">
        <f t="shared" si="7"/>
        <v>795.9196</v>
      </c>
      <c r="N30" s="20">
        <f t="shared" si="2"/>
        <v>9.600000000000001</v>
      </c>
      <c r="O30" s="24">
        <v>3</v>
      </c>
    </row>
    <row r="31" spans="1:15" ht="12.75">
      <c r="A31" s="17" t="s">
        <v>20</v>
      </c>
      <c r="B31" s="24" t="s">
        <v>50</v>
      </c>
      <c r="C31" s="27">
        <v>9</v>
      </c>
      <c r="D31" s="23">
        <v>1050</v>
      </c>
      <c r="E31" s="26">
        <v>140</v>
      </c>
      <c r="F31" s="24">
        <v>1</v>
      </c>
      <c r="G31" s="20">
        <f t="shared" si="3"/>
        <v>140</v>
      </c>
      <c r="H31" s="20">
        <f t="shared" si="4"/>
        <v>1680</v>
      </c>
      <c r="I31" s="21">
        <f t="shared" si="0"/>
        <v>504</v>
      </c>
      <c r="J31" s="20">
        <f t="shared" si="1"/>
        <v>70</v>
      </c>
      <c r="K31" s="20">
        <f t="shared" si="5"/>
        <v>2254</v>
      </c>
      <c r="L31" s="20">
        <f t="shared" si="6"/>
        <v>531.7185999999999</v>
      </c>
      <c r="M31" s="20">
        <f t="shared" si="7"/>
        <v>2785.7186</v>
      </c>
      <c r="N31" s="20">
        <f t="shared" si="2"/>
        <v>33.599999999999994</v>
      </c>
      <c r="O31" s="24">
        <v>3</v>
      </c>
    </row>
    <row r="32" spans="1:15" ht="12.75">
      <c r="A32" s="17" t="s">
        <v>10</v>
      </c>
      <c r="B32" s="24" t="s">
        <v>51</v>
      </c>
      <c r="C32" s="27">
        <v>9</v>
      </c>
      <c r="D32" s="23" t="s">
        <v>11</v>
      </c>
      <c r="E32" s="26">
        <v>140</v>
      </c>
      <c r="F32" s="24">
        <v>1</v>
      </c>
      <c r="G32" s="20">
        <f t="shared" si="3"/>
        <v>140</v>
      </c>
      <c r="H32" s="20">
        <f t="shared" si="4"/>
        <v>1680</v>
      </c>
      <c r="I32" s="21">
        <f t="shared" si="0"/>
        <v>504</v>
      </c>
      <c r="J32" s="20">
        <f t="shared" si="1"/>
        <v>70</v>
      </c>
      <c r="K32" s="20">
        <f t="shared" si="5"/>
        <v>2254</v>
      </c>
      <c r="L32" s="20">
        <f t="shared" si="6"/>
        <v>531.7185999999999</v>
      </c>
      <c r="M32" s="20">
        <f t="shared" si="7"/>
        <v>2785.7186</v>
      </c>
      <c r="N32" s="20">
        <f t="shared" si="2"/>
        <v>33.599999999999994</v>
      </c>
      <c r="O32" s="24">
        <v>3</v>
      </c>
    </row>
    <row r="33" spans="1:15" ht="12.75">
      <c r="A33" s="17" t="s">
        <v>10</v>
      </c>
      <c r="B33" s="24" t="s">
        <v>51</v>
      </c>
      <c r="C33" s="27">
        <v>9</v>
      </c>
      <c r="D33" s="23" t="s">
        <v>12</v>
      </c>
      <c r="E33" s="26">
        <v>190</v>
      </c>
      <c r="F33" s="24">
        <v>1</v>
      </c>
      <c r="G33" s="20">
        <f t="shared" si="3"/>
        <v>190</v>
      </c>
      <c r="H33" s="20">
        <f t="shared" si="4"/>
        <v>2280</v>
      </c>
      <c r="I33" s="21">
        <f t="shared" si="0"/>
        <v>684</v>
      </c>
      <c r="J33" s="20">
        <f t="shared" si="1"/>
        <v>95</v>
      </c>
      <c r="K33" s="20">
        <f t="shared" si="5"/>
        <v>3059</v>
      </c>
      <c r="L33" s="20">
        <f t="shared" si="6"/>
        <v>721.6181</v>
      </c>
      <c r="M33" s="20">
        <f t="shared" si="7"/>
        <v>3780.6181</v>
      </c>
      <c r="N33" s="20">
        <f t="shared" si="2"/>
        <v>45.599999999999994</v>
      </c>
      <c r="O33" s="24">
        <v>3</v>
      </c>
    </row>
    <row r="34" spans="1:15" ht="12.75">
      <c r="A34" s="17" t="s">
        <v>10</v>
      </c>
      <c r="B34" s="24" t="s">
        <v>52</v>
      </c>
      <c r="C34" s="27">
        <v>10</v>
      </c>
      <c r="D34" s="23" t="s">
        <v>53</v>
      </c>
      <c r="E34" s="26">
        <v>187</v>
      </c>
      <c r="F34" s="24">
        <v>1</v>
      </c>
      <c r="G34" s="20">
        <f t="shared" si="3"/>
        <v>187</v>
      </c>
      <c r="H34" s="20">
        <f t="shared" si="4"/>
        <v>2244</v>
      </c>
      <c r="I34" s="21">
        <f t="shared" si="0"/>
        <v>673.2</v>
      </c>
      <c r="J34" s="20">
        <f t="shared" si="1"/>
        <v>93.5</v>
      </c>
      <c r="K34" s="20">
        <f t="shared" si="5"/>
        <v>3010.7</v>
      </c>
      <c r="L34" s="20">
        <f t="shared" si="6"/>
        <v>710.22413</v>
      </c>
      <c r="M34" s="20">
        <f t="shared" si="7"/>
        <v>3720.92413</v>
      </c>
      <c r="N34" s="20">
        <f t="shared" si="2"/>
        <v>44.88</v>
      </c>
      <c r="O34" s="24">
        <v>3</v>
      </c>
    </row>
    <row r="35" spans="1:15" ht="12.75">
      <c r="A35" s="17" t="s">
        <v>10</v>
      </c>
      <c r="B35" s="24" t="s">
        <v>52</v>
      </c>
      <c r="C35" s="27">
        <v>10</v>
      </c>
      <c r="D35" s="23" t="s">
        <v>19</v>
      </c>
      <c r="E35" s="26">
        <v>172</v>
      </c>
      <c r="F35" s="24">
        <v>2</v>
      </c>
      <c r="G35" s="20">
        <f t="shared" si="3"/>
        <v>344</v>
      </c>
      <c r="H35" s="20">
        <f t="shared" si="4"/>
        <v>4128</v>
      </c>
      <c r="I35" s="21">
        <f t="shared" si="0"/>
        <v>1238.4</v>
      </c>
      <c r="J35" s="20">
        <f t="shared" si="1"/>
        <v>172</v>
      </c>
      <c r="K35" s="20">
        <f t="shared" si="5"/>
        <v>5538.4</v>
      </c>
      <c r="L35" s="20">
        <f t="shared" si="6"/>
        <v>1306.5085599999998</v>
      </c>
      <c r="M35" s="20">
        <f t="shared" si="7"/>
        <v>6844.90856</v>
      </c>
      <c r="N35" s="20">
        <f t="shared" si="2"/>
        <v>82.56</v>
      </c>
      <c r="O35" s="24">
        <v>3</v>
      </c>
    </row>
    <row r="36" spans="1:15" ht="12.75">
      <c r="A36" s="17" t="s">
        <v>10</v>
      </c>
      <c r="B36" s="24" t="s">
        <v>52</v>
      </c>
      <c r="C36" s="27">
        <v>10</v>
      </c>
      <c r="D36" s="23" t="s">
        <v>14</v>
      </c>
      <c r="E36" s="26">
        <v>137</v>
      </c>
      <c r="F36" s="24">
        <v>4</v>
      </c>
      <c r="G36" s="20">
        <f t="shared" si="3"/>
        <v>548</v>
      </c>
      <c r="H36" s="20">
        <f t="shared" si="4"/>
        <v>6576</v>
      </c>
      <c r="I36" s="21">
        <f t="shared" si="0"/>
        <v>1972.8000000000002</v>
      </c>
      <c r="J36" s="20">
        <f t="shared" si="1"/>
        <v>274</v>
      </c>
      <c r="K36" s="20">
        <f t="shared" si="5"/>
        <v>8822.8</v>
      </c>
      <c r="L36" s="20">
        <f t="shared" si="6"/>
        <v>2081.29852</v>
      </c>
      <c r="M36" s="20">
        <f t="shared" si="7"/>
        <v>10904.09852</v>
      </c>
      <c r="N36" s="20">
        <f t="shared" si="2"/>
        <v>131.52</v>
      </c>
      <c r="O36" s="24">
        <v>3</v>
      </c>
    </row>
    <row r="37" spans="1:15" ht="12.75">
      <c r="A37" s="17" t="s">
        <v>10</v>
      </c>
      <c r="B37" s="24" t="s">
        <v>52</v>
      </c>
      <c r="C37" s="27">
        <v>10</v>
      </c>
      <c r="D37" s="23">
        <v>1200</v>
      </c>
      <c r="E37" s="26">
        <v>87</v>
      </c>
      <c r="F37" s="24">
        <v>6</v>
      </c>
      <c r="G37" s="20">
        <f t="shared" si="3"/>
        <v>522</v>
      </c>
      <c r="H37" s="20">
        <f t="shared" si="4"/>
        <v>6264</v>
      </c>
      <c r="I37" s="21">
        <f t="shared" si="0"/>
        <v>1879.2</v>
      </c>
      <c r="J37" s="20">
        <f t="shared" si="1"/>
        <v>261</v>
      </c>
      <c r="K37" s="20">
        <f t="shared" si="5"/>
        <v>8404.2</v>
      </c>
      <c r="L37" s="20">
        <f t="shared" si="6"/>
        <v>1982.55078</v>
      </c>
      <c r="M37" s="20">
        <f t="shared" si="7"/>
        <v>10386.75078</v>
      </c>
      <c r="N37" s="20">
        <f t="shared" si="2"/>
        <v>125.28</v>
      </c>
      <c r="O37" s="24">
        <v>3</v>
      </c>
    </row>
    <row r="38" spans="1:15" ht="12.75">
      <c r="A38" s="17" t="s">
        <v>54</v>
      </c>
      <c r="B38" s="24" t="s">
        <v>52</v>
      </c>
      <c r="C38" s="27">
        <v>10</v>
      </c>
      <c r="D38" s="23">
        <v>1200</v>
      </c>
      <c r="E38" s="26">
        <v>87</v>
      </c>
      <c r="F38" s="24">
        <v>1</v>
      </c>
      <c r="G38" s="20">
        <f t="shared" si="3"/>
        <v>87</v>
      </c>
      <c r="H38" s="20">
        <f t="shared" si="4"/>
        <v>1044</v>
      </c>
      <c r="I38" s="21">
        <f t="shared" si="0"/>
        <v>313.2</v>
      </c>
      <c r="J38" s="20">
        <f t="shared" si="1"/>
        <v>43.5</v>
      </c>
      <c r="K38" s="20">
        <f t="shared" si="5"/>
        <v>1400.7</v>
      </c>
      <c r="L38" s="20">
        <f t="shared" si="6"/>
        <v>330.42512999999997</v>
      </c>
      <c r="M38" s="20">
        <f t="shared" si="7"/>
        <v>1731.12513</v>
      </c>
      <c r="N38" s="20">
        <f t="shared" si="2"/>
        <v>20.88</v>
      </c>
      <c r="O38" s="24">
        <v>3</v>
      </c>
    </row>
    <row r="39" spans="1:15" ht="12.75">
      <c r="A39" s="17" t="s">
        <v>25</v>
      </c>
      <c r="B39" s="24" t="s">
        <v>52</v>
      </c>
      <c r="C39" s="27">
        <v>10</v>
      </c>
      <c r="D39" s="23">
        <v>1015</v>
      </c>
      <c r="E39" s="26">
        <v>272</v>
      </c>
      <c r="F39" s="24">
        <v>3</v>
      </c>
      <c r="G39" s="20">
        <f>E39*F39</f>
        <v>816</v>
      </c>
      <c r="H39" s="20">
        <f t="shared" si="4"/>
        <v>9792</v>
      </c>
      <c r="I39" s="21">
        <f>H39/100*30</f>
        <v>2937.6</v>
      </c>
      <c r="J39" s="20">
        <f>G39/100*50</f>
        <v>408</v>
      </c>
      <c r="K39" s="20">
        <f>H39+I39+J39</f>
        <v>13137.6</v>
      </c>
      <c r="L39" s="20">
        <f>K39/100*2359%</f>
        <v>3099.1598400000003</v>
      </c>
      <c r="M39" s="20">
        <f>K39+L39</f>
        <v>16236.75984</v>
      </c>
      <c r="N39" s="20">
        <f>G39/100*24</f>
        <v>195.84</v>
      </c>
      <c r="O39" s="24">
        <v>3</v>
      </c>
    </row>
    <row r="40" spans="1:15" ht="12.75">
      <c r="A40" s="17" t="s">
        <v>25</v>
      </c>
      <c r="B40" s="24" t="s">
        <v>52</v>
      </c>
      <c r="C40" s="27">
        <v>10</v>
      </c>
      <c r="D40" s="23">
        <v>1050</v>
      </c>
      <c r="E40" s="26">
        <v>237</v>
      </c>
      <c r="F40" s="24">
        <v>1</v>
      </c>
      <c r="G40" s="20">
        <f t="shared" si="3"/>
        <v>237</v>
      </c>
      <c r="H40" s="20">
        <f t="shared" si="4"/>
        <v>2844</v>
      </c>
      <c r="I40" s="21">
        <f aca="true" t="shared" si="8" ref="I40:I57">H40/100*30</f>
        <v>853.2</v>
      </c>
      <c r="J40" s="20">
        <f aca="true" t="shared" si="9" ref="J40:J58">G40/100*50</f>
        <v>118.5</v>
      </c>
      <c r="K40" s="20">
        <f t="shared" si="5"/>
        <v>3815.7</v>
      </c>
      <c r="L40" s="20">
        <f t="shared" si="6"/>
        <v>900.1236299999999</v>
      </c>
      <c r="M40" s="20">
        <f t="shared" si="7"/>
        <v>4715.82363</v>
      </c>
      <c r="N40" s="20">
        <f aca="true" t="shared" si="10" ref="N40:N58">G40/100*24</f>
        <v>56.88</v>
      </c>
      <c r="O40" s="24">
        <v>3</v>
      </c>
    </row>
    <row r="41" spans="1:15" ht="12.75">
      <c r="A41" s="17" t="s">
        <v>22</v>
      </c>
      <c r="B41" s="24" t="s">
        <v>52</v>
      </c>
      <c r="C41" s="27">
        <v>10</v>
      </c>
      <c r="D41" s="23">
        <v>1250</v>
      </c>
      <c r="E41" s="26">
        <v>37</v>
      </c>
      <c r="F41" s="24">
        <v>3</v>
      </c>
      <c r="G41" s="20">
        <f t="shared" si="3"/>
        <v>111</v>
      </c>
      <c r="H41" s="20">
        <f t="shared" si="4"/>
        <v>1332</v>
      </c>
      <c r="I41" s="21">
        <f t="shared" si="8"/>
        <v>399.6</v>
      </c>
      <c r="J41" s="20">
        <f t="shared" si="9"/>
        <v>55.50000000000001</v>
      </c>
      <c r="K41" s="20">
        <f t="shared" si="5"/>
        <v>1787.1</v>
      </c>
      <c r="L41" s="20">
        <f t="shared" si="6"/>
        <v>421.57689</v>
      </c>
      <c r="M41" s="20">
        <f t="shared" si="7"/>
        <v>2208.6768899999997</v>
      </c>
      <c r="N41" s="20">
        <f t="shared" si="10"/>
        <v>26.64</v>
      </c>
      <c r="O41" s="24">
        <v>3</v>
      </c>
    </row>
    <row r="42" spans="1:15" ht="12.75">
      <c r="A42" s="17" t="s">
        <v>21</v>
      </c>
      <c r="B42" s="24" t="s">
        <v>55</v>
      </c>
      <c r="C42" s="27">
        <v>10</v>
      </c>
      <c r="D42" s="23">
        <v>1200</v>
      </c>
      <c r="E42" s="26">
        <v>87</v>
      </c>
      <c r="F42" s="24">
        <v>1</v>
      </c>
      <c r="G42" s="20">
        <f t="shared" si="3"/>
        <v>87</v>
      </c>
      <c r="H42" s="20">
        <f t="shared" si="4"/>
        <v>1044</v>
      </c>
      <c r="I42" s="21">
        <f t="shared" si="8"/>
        <v>313.2</v>
      </c>
      <c r="J42" s="20">
        <f t="shared" si="9"/>
        <v>43.5</v>
      </c>
      <c r="K42" s="20">
        <f t="shared" si="5"/>
        <v>1400.7</v>
      </c>
      <c r="L42" s="20">
        <f t="shared" si="6"/>
        <v>330.42512999999997</v>
      </c>
      <c r="M42" s="20">
        <f t="shared" si="7"/>
        <v>1731.12513</v>
      </c>
      <c r="N42" s="20">
        <f t="shared" si="10"/>
        <v>20.88</v>
      </c>
      <c r="O42" s="24">
        <v>3</v>
      </c>
    </row>
    <row r="43" spans="1:15" ht="12.75">
      <c r="A43" s="17" t="s">
        <v>16</v>
      </c>
      <c r="B43" s="24" t="s">
        <v>56</v>
      </c>
      <c r="C43" s="27">
        <v>10</v>
      </c>
      <c r="D43" s="23">
        <v>1000</v>
      </c>
      <c r="E43" s="26">
        <v>287</v>
      </c>
      <c r="F43" s="24">
        <v>1</v>
      </c>
      <c r="G43" s="20">
        <f aca="true" t="shared" si="11" ref="G43:G57">E43*F43</f>
        <v>287</v>
      </c>
      <c r="H43" s="20">
        <f t="shared" si="4"/>
        <v>3444</v>
      </c>
      <c r="I43" s="21">
        <f t="shared" si="8"/>
        <v>1033.1999999999998</v>
      </c>
      <c r="J43" s="20">
        <f t="shared" si="9"/>
        <v>143.5</v>
      </c>
      <c r="K43" s="20">
        <f t="shared" si="5"/>
        <v>4620.7</v>
      </c>
      <c r="L43" s="20">
        <f t="shared" si="6"/>
        <v>1090.02313</v>
      </c>
      <c r="M43" s="20">
        <f t="shared" si="7"/>
        <v>5710.72313</v>
      </c>
      <c r="N43" s="20">
        <f t="shared" si="10"/>
        <v>68.88</v>
      </c>
      <c r="O43" s="24">
        <v>3</v>
      </c>
    </row>
    <row r="44" spans="1:15" ht="12.75">
      <c r="A44" s="17" t="s">
        <v>16</v>
      </c>
      <c r="B44" s="24" t="s">
        <v>56</v>
      </c>
      <c r="C44" s="27">
        <v>10</v>
      </c>
      <c r="D44" s="23">
        <v>1190</v>
      </c>
      <c r="E44" s="26">
        <v>97</v>
      </c>
      <c r="F44" s="24">
        <v>2</v>
      </c>
      <c r="G44" s="20">
        <f t="shared" si="11"/>
        <v>194</v>
      </c>
      <c r="H44" s="20">
        <f t="shared" si="4"/>
        <v>2328</v>
      </c>
      <c r="I44" s="21">
        <f t="shared" si="8"/>
        <v>698.4000000000001</v>
      </c>
      <c r="J44" s="20">
        <f t="shared" si="9"/>
        <v>97</v>
      </c>
      <c r="K44" s="20">
        <f t="shared" si="5"/>
        <v>3123.4</v>
      </c>
      <c r="L44" s="20">
        <f t="shared" si="6"/>
        <v>736.81006</v>
      </c>
      <c r="M44" s="20">
        <f t="shared" si="7"/>
        <v>3860.2100600000003</v>
      </c>
      <c r="N44" s="20">
        <f t="shared" si="10"/>
        <v>46.56</v>
      </c>
      <c r="O44" s="24">
        <v>3</v>
      </c>
    </row>
    <row r="45" spans="1:15" ht="12.75">
      <c r="A45" s="17" t="s">
        <v>17</v>
      </c>
      <c r="B45" s="24" t="s">
        <v>57</v>
      </c>
      <c r="C45" s="27">
        <v>10</v>
      </c>
      <c r="D45" s="23">
        <v>1200</v>
      </c>
      <c r="E45" s="26">
        <v>87</v>
      </c>
      <c r="F45" s="24">
        <v>1</v>
      </c>
      <c r="G45" s="20">
        <f t="shared" si="11"/>
        <v>87</v>
      </c>
      <c r="H45" s="20">
        <f t="shared" si="4"/>
        <v>1044</v>
      </c>
      <c r="I45" s="21">
        <f t="shared" si="8"/>
        <v>313.2</v>
      </c>
      <c r="J45" s="20">
        <f t="shared" si="9"/>
        <v>43.5</v>
      </c>
      <c r="K45" s="20">
        <f t="shared" si="5"/>
        <v>1400.7</v>
      </c>
      <c r="L45" s="20">
        <f t="shared" si="6"/>
        <v>330.42512999999997</v>
      </c>
      <c r="M45" s="20">
        <f t="shared" si="7"/>
        <v>1731.12513</v>
      </c>
      <c r="N45" s="20">
        <f t="shared" si="10"/>
        <v>20.88</v>
      </c>
      <c r="O45" s="24">
        <v>3</v>
      </c>
    </row>
    <row r="46" spans="1:15" ht="12.75">
      <c r="A46" s="17" t="s">
        <v>10</v>
      </c>
      <c r="B46" s="25" t="s">
        <v>59</v>
      </c>
      <c r="C46" s="27">
        <v>11</v>
      </c>
      <c r="D46" s="23">
        <v>1052</v>
      </c>
      <c r="E46" s="26">
        <v>330</v>
      </c>
      <c r="F46" s="24">
        <v>2</v>
      </c>
      <c r="G46" s="20">
        <f t="shared" si="11"/>
        <v>660</v>
      </c>
      <c r="H46" s="20">
        <f t="shared" si="4"/>
        <v>7920</v>
      </c>
      <c r="I46" s="21">
        <f t="shared" si="8"/>
        <v>2376</v>
      </c>
      <c r="J46" s="20">
        <f t="shared" si="9"/>
        <v>330</v>
      </c>
      <c r="K46" s="20">
        <f t="shared" si="5"/>
        <v>10626</v>
      </c>
      <c r="L46" s="20">
        <f t="shared" si="6"/>
        <v>2506.6734</v>
      </c>
      <c r="M46" s="20">
        <f t="shared" si="7"/>
        <v>13132.6734</v>
      </c>
      <c r="N46" s="20">
        <f t="shared" si="10"/>
        <v>158.39999999999998</v>
      </c>
      <c r="O46" s="24">
        <v>3</v>
      </c>
    </row>
    <row r="47" spans="1:15" ht="12.75">
      <c r="A47" s="17" t="s">
        <v>10</v>
      </c>
      <c r="B47" s="25" t="s">
        <v>59</v>
      </c>
      <c r="C47" s="27">
        <v>11</v>
      </c>
      <c r="D47" s="23">
        <v>1209</v>
      </c>
      <c r="E47" s="26">
        <v>173</v>
      </c>
      <c r="F47" s="24">
        <v>1</v>
      </c>
      <c r="G47" s="20">
        <f t="shared" si="11"/>
        <v>173</v>
      </c>
      <c r="H47" s="20">
        <f t="shared" si="4"/>
        <v>2076</v>
      </c>
      <c r="I47" s="21">
        <f t="shared" si="8"/>
        <v>622.8000000000001</v>
      </c>
      <c r="J47" s="20">
        <f t="shared" si="9"/>
        <v>86.5</v>
      </c>
      <c r="K47" s="20">
        <f t="shared" si="5"/>
        <v>2785.3</v>
      </c>
      <c r="L47" s="20">
        <f t="shared" si="6"/>
        <v>657.05227</v>
      </c>
      <c r="M47" s="20">
        <f t="shared" si="7"/>
        <v>3442.3522700000003</v>
      </c>
      <c r="N47" s="20">
        <f t="shared" si="10"/>
        <v>41.519999999999996</v>
      </c>
      <c r="O47" s="24">
        <v>3</v>
      </c>
    </row>
    <row r="48" spans="1:15" ht="12.75">
      <c r="A48" s="17" t="s">
        <v>10</v>
      </c>
      <c r="B48" s="25" t="s">
        <v>59</v>
      </c>
      <c r="C48" s="27">
        <v>11</v>
      </c>
      <c r="D48" s="23">
        <v>1250</v>
      </c>
      <c r="E48" s="26">
        <v>132</v>
      </c>
      <c r="F48" s="24">
        <v>1</v>
      </c>
      <c r="G48" s="20">
        <f t="shared" si="11"/>
        <v>132</v>
      </c>
      <c r="H48" s="20">
        <f t="shared" si="4"/>
        <v>1584</v>
      </c>
      <c r="I48" s="21">
        <f t="shared" si="8"/>
        <v>475.2</v>
      </c>
      <c r="J48" s="20">
        <f t="shared" si="9"/>
        <v>66</v>
      </c>
      <c r="K48" s="20">
        <f t="shared" si="5"/>
        <v>2125.2</v>
      </c>
      <c r="L48" s="20">
        <f t="shared" si="6"/>
        <v>501.33468</v>
      </c>
      <c r="M48" s="20">
        <f t="shared" si="7"/>
        <v>2626.5346799999998</v>
      </c>
      <c r="N48" s="20">
        <f t="shared" si="10"/>
        <v>31.68</v>
      </c>
      <c r="O48" s="24">
        <v>3</v>
      </c>
    </row>
    <row r="49" spans="1:15" ht="12.75">
      <c r="A49" s="17" t="s">
        <v>5</v>
      </c>
      <c r="B49" s="24" t="s">
        <v>80</v>
      </c>
      <c r="C49" s="27">
        <v>11</v>
      </c>
      <c r="D49" s="23">
        <v>1190</v>
      </c>
      <c r="E49" s="26">
        <v>192</v>
      </c>
      <c r="F49" s="24">
        <v>1</v>
      </c>
      <c r="G49" s="20">
        <f>E49*F49</f>
        <v>192</v>
      </c>
      <c r="H49" s="20">
        <f t="shared" si="4"/>
        <v>2304</v>
      </c>
      <c r="I49" s="21">
        <f t="shared" si="8"/>
        <v>691.1999999999999</v>
      </c>
      <c r="J49" s="20">
        <f t="shared" si="9"/>
        <v>96</v>
      </c>
      <c r="K49" s="20">
        <f t="shared" si="5"/>
        <v>3091.2</v>
      </c>
      <c r="L49" s="20">
        <f t="shared" si="6"/>
        <v>729.21408</v>
      </c>
      <c r="M49" s="20">
        <f>K49+L49</f>
        <v>3820.4140799999996</v>
      </c>
      <c r="N49" s="20">
        <f t="shared" si="10"/>
        <v>46.08</v>
      </c>
      <c r="O49" s="24">
        <v>3</v>
      </c>
    </row>
    <row r="50" spans="1:15" ht="12.75">
      <c r="A50" s="17" t="s">
        <v>5</v>
      </c>
      <c r="B50" s="24" t="s">
        <v>60</v>
      </c>
      <c r="C50" s="27">
        <v>11</v>
      </c>
      <c r="D50" s="23">
        <v>1287</v>
      </c>
      <c r="E50" s="26">
        <v>95</v>
      </c>
      <c r="F50" s="24">
        <v>1</v>
      </c>
      <c r="G50" s="20">
        <f t="shared" si="11"/>
        <v>95</v>
      </c>
      <c r="H50" s="20">
        <f t="shared" si="4"/>
        <v>1140</v>
      </c>
      <c r="I50" s="21">
        <f t="shared" si="8"/>
        <v>342</v>
      </c>
      <c r="J50" s="20">
        <f t="shared" si="9"/>
        <v>47.5</v>
      </c>
      <c r="K50" s="20">
        <f t="shared" si="5"/>
        <v>1529.5</v>
      </c>
      <c r="L50" s="20">
        <f t="shared" si="6"/>
        <v>360.80905</v>
      </c>
      <c r="M50" s="20">
        <f t="shared" si="7"/>
        <v>1890.30905</v>
      </c>
      <c r="N50" s="20">
        <f t="shared" si="10"/>
        <v>22.799999999999997</v>
      </c>
      <c r="O50" s="24">
        <v>3</v>
      </c>
    </row>
    <row r="51" spans="1:15" ht="12.75">
      <c r="A51" s="35" t="s">
        <v>18</v>
      </c>
      <c r="B51" s="36" t="s">
        <v>61</v>
      </c>
      <c r="C51" s="36">
        <v>12</v>
      </c>
      <c r="D51" s="37">
        <v>1287</v>
      </c>
      <c r="E51" s="38">
        <v>360</v>
      </c>
      <c r="F51" s="36">
        <v>12</v>
      </c>
      <c r="G51" s="20">
        <f>E51*F51</f>
        <v>4320</v>
      </c>
      <c r="H51" s="20">
        <f t="shared" si="4"/>
        <v>51840</v>
      </c>
      <c r="I51" s="21">
        <f t="shared" si="8"/>
        <v>15552</v>
      </c>
      <c r="J51" s="20">
        <f t="shared" si="9"/>
        <v>2160</v>
      </c>
      <c r="K51" s="20">
        <f t="shared" si="5"/>
        <v>69552</v>
      </c>
      <c r="L51" s="20">
        <f t="shared" si="6"/>
        <v>16407.3168</v>
      </c>
      <c r="M51" s="20">
        <f>K51+L51</f>
        <v>85959.3168</v>
      </c>
      <c r="N51" s="20">
        <f t="shared" si="10"/>
        <v>1036.8000000000002</v>
      </c>
      <c r="O51" s="36">
        <v>3</v>
      </c>
    </row>
    <row r="52" spans="1:15" ht="12.75">
      <c r="A52" s="17" t="s">
        <v>18</v>
      </c>
      <c r="B52" s="24" t="s">
        <v>61</v>
      </c>
      <c r="C52" s="27">
        <v>12</v>
      </c>
      <c r="D52" s="23">
        <v>1450</v>
      </c>
      <c r="E52" s="26">
        <v>197</v>
      </c>
      <c r="F52" s="24">
        <v>1</v>
      </c>
      <c r="G52" s="20">
        <f t="shared" si="11"/>
        <v>197</v>
      </c>
      <c r="H52" s="20">
        <f t="shared" si="4"/>
        <v>2364</v>
      </c>
      <c r="I52" s="21">
        <f t="shared" si="8"/>
        <v>709.2</v>
      </c>
      <c r="J52" s="20">
        <f t="shared" si="9"/>
        <v>98.5</v>
      </c>
      <c r="K52" s="20">
        <f t="shared" si="5"/>
        <v>3171.7</v>
      </c>
      <c r="L52" s="20">
        <f t="shared" si="6"/>
        <v>748.20403</v>
      </c>
      <c r="M52" s="20">
        <f t="shared" si="7"/>
        <v>3919.9040299999997</v>
      </c>
      <c r="N52" s="20">
        <f t="shared" si="10"/>
        <v>47.28</v>
      </c>
      <c r="O52" s="24">
        <v>3</v>
      </c>
    </row>
    <row r="53" spans="1:15" ht="12.75">
      <c r="A53" s="17" t="s">
        <v>15</v>
      </c>
      <c r="B53" s="24" t="s">
        <v>61</v>
      </c>
      <c r="C53" s="27">
        <v>12</v>
      </c>
      <c r="D53" s="23">
        <v>1450</v>
      </c>
      <c r="E53" s="26">
        <v>197</v>
      </c>
      <c r="F53" s="24">
        <v>1</v>
      </c>
      <c r="G53" s="20">
        <f t="shared" si="11"/>
        <v>197</v>
      </c>
      <c r="H53" s="20">
        <f t="shared" si="4"/>
        <v>2364</v>
      </c>
      <c r="I53" s="21">
        <f t="shared" si="8"/>
        <v>709.2</v>
      </c>
      <c r="J53" s="20">
        <f t="shared" si="9"/>
        <v>98.5</v>
      </c>
      <c r="K53" s="20">
        <f t="shared" si="5"/>
        <v>3171.7</v>
      </c>
      <c r="L53" s="20">
        <f t="shared" si="6"/>
        <v>748.20403</v>
      </c>
      <c r="M53" s="20">
        <f t="shared" si="7"/>
        <v>3919.9040299999997</v>
      </c>
      <c r="N53" s="20">
        <f t="shared" si="10"/>
        <v>47.28</v>
      </c>
      <c r="O53" s="24">
        <v>3</v>
      </c>
    </row>
    <row r="54" spans="1:15" ht="12.75">
      <c r="A54" s="17" t="s">
        <v>5</v>
      </c>
      <c r="B54" s="24" t="s">
        <v>61</v>
      </c>
      <c r="C54" s="27">
        <v>12</v>
      </c>
      <c r="D54" s="23">
        <v>1500</v>
      </c>
      <c r="E54" s="26">
        <v>147</v>
      </c>
      <c r="F54" s="24">
        <v>4</v>
      </c>
      <c r="G54" s="20">
        <f t="shared" si="11"/>
        <v>588</v>
      </c>
      <c r="H54" s="20">
        <f t="shared" si="4"/>
        <v>7056</v>
      </c>
      <c r="I54" s="21">
        <f t="shared" si="8"/>
        <v>2116.8</v>
      </c>
      <c r="J54" s="20">
        <f t="shared" si="9"/>
        <v>294</v>
      </c>
      <c r="K54" s="20">
        <f t="shared" si="5"/>
        <v>9466.8</v>
      </c>
      <c r="L54" s="20">
        <f t="shared" si="6"/>
        <v>2233.21812</v>
      </c>
      <c r="M54" s="20">
        <f t="shared" si="7"/>
        <v>11700.018119999999</v>
      </c>
      <c r="N54" s="20">
        <f t="shared" si="10"/>
        <v>141.12</v>
      </c>
      <c r="O54" s="24">
        <v>3</v>
      </c>
    </row>
    <row r="55" spans="1:15" ht="12.75">
      <c r="A55" s="17" t="s">
        <v>5</v>
      </c>
      <c r="B55" s="24" t="s">
        <v>61</v>
      </c>
      <c r="C55" s="27">
        <v>12</v>
      </c>
      <c r="D55" s="23">
        <v>1400</v>
      </c>
      <c r="E55" s="26">
        <v>247</v>
      </c>
      <c r="F55" s="24">
        <v>1</v>
      </c>
      <c r="G55" s="20">
        <f t="shared" si="11"/>
        <v>247</v>
      </c>
      <c r="H55" s="20">
        <f t="shared" si="4"/>
        <v>2964</v>
      </c>
      <c r="I55" s="21">
        <f t="shared" si="8"/>
        <v>889.2</v>
      </c>
      <c r="J55" s="20">
        <f t="shared" si="9"/>
        <v>123.50000000000001</v>
      </c>
      <c r="K55" s="20">
        <f t="shared" si="5"/>
        <v>3976.7</v>
      </c>
      <c r="L55" s="20">
        <f t="shared" si="6"/>
        <v>938.1035299999999</v>
      </c>
      <c r="M55" s="20">
        <f t="shared" si="7"/>
        <v>4914.803529999999</v>
      </c>
      <c r="N55" s="20">
        <f t="shared" si="10"/>
        <v>59.28</v>
      </c>
      <c r="O55" s="24">
        <v>3</v>
      </c>
    </row>
    <row r="56" spans="1:15" ht="25.5">
      <c r="A56" s="22" t="s">
        <v>26</v>
      </c>
      <c r="B56" s="24" t="s">
        <v>62</v>
      </c>
      <c r="C56" s="27">
        <v>13</v>
      </c>
      <c r="D56" s="23">
        <v>1700</v>
      </c>
      <c r="E56" s="26">
        <v>217</v>
      </c>
      <c r="F56" s="24">
        <v>1</v>
      </c>
      <c r="G56" s="20">
        <f>E56*F56</f>
        <v>217</v>
      </c>
      <c r="H56" s="20">
        <f t="shared" si="4"/>
        <v>2604</v>
      </c>
      <c r="I56" s="21">
        <f t="shared" si="8"/>
        <v>781.1999999999999</v>
      </c>
      <c r="J56" s="20">
        <f t="shared" si="9"/>
        <v>108.5</v>
      </c>
      <c r="K56" s="20">
        <f t="shared" si="5"/>
        <v>3493.7</v>
      </c>
      <c r="L56" s="20">
        <f t="shared" si="6"/>
        <v>824.16383</v>
      </c>
      <c r="M56" s="20">
        <f>K56+L56</f>
        <v>4317.86383</v>
      </c>
      <c r="N56" s="20">
        <f t="shared" si="10"/>
        <v>52.08</v>
      </c>
      <c r="O56" s="24">
        <v>3</v>
      </c>
    </row>
    <row r="57" spans="1:15" ht="25.5">
      <c r="A57" s="22" t="s">
        <v>26</v>
      </c>
      <c r="B57" s="24" t="s">
        <v>62</v>
      </c>
      <c r="C57" s="27">
        <v>13</v>
      </c>
      <c r="D57" s="23">
        <v>1800</v>
      </c>
      <c r="E57" s="26">
        <v>117</v>
      </c>
      <c r="F57" s="24">
        <v>1</v>
      </c>
      <c r="G57" s="20">
        <f t="shared" si="11"/>
        <v>117</v>
      </c>
      <c r="H57" s="20">
        <f t="shared" si="4"/>
        <v>1404</v>
      </c>
      <c r="I57" s="21">
        <f t="shared" si="8"/>
        <v>421.2</v>
      </c>
      <c r="J57" s="20">
        <f t="shared" si="9"/>
        <v>58.5</v>
      </c>
      <c r="K57" s="20">
        <f t="shared" si="5"/>
        <v>1883.7</v>
      </c>
      <c r="L57" s="20">
        <f t="shared" si="6"/>
        <v>444.36483</v>
      </c>
      <c r="M57" s="20">
        <f t="shared" si="7"/>
        <v>2328.0648300000003</v>
      </c>
      <c r="N57" s="20">
        <f t="shared" si="10"/>
        <v>28.08</v>
      </c>
      <c r="O57" s="24">
        <v>3</v>
      </c>
    </row>
    <row r="58" spans="1:15" ht="12.75">
      <c r="A58" s="15"/>
      <c r="B58" s="28"/>
      <c r="C58" s="28"/>
      <c r="D58" s="29"/>
      <c r="E58" s="28"/>
      <c r="F58" s="28">
        <f>SUM(F7:F57)</f>
        <v>94</v>
      </c>
      <c r="G58" s="30">
        <f>SUM(G7:G57)</f>
        <v>16723</v>
      </c>
      <c r="H58" s="39">
        <f>SUM(H7:H57)</f>
        <v>200676</v>
      </c>
      <c r="I58" s="30">
        <f>SUM(I7:I57)</f>
        <v>60202.79999999998</v>
      </c>
      <c r="J58" s="30">
        <f t="shared" si="9"/>
        <v>8361.5</v>
      </c>
      <c r="K58" s="30">
        <f>SUM(K7:K57)</f>
        <v>269240.3000000001</v>
      </c>
      <c r="L58" s="30">
        <f>K58/100*2409%</f>
        <v>64859.98827000003</v>
      </c>
      <c r="M58" s="30">
        <f t="shared" si="7"/>
        <v>334100.28827000014</v>
      </c>
      <c r="N58" s="30">
        <f t="shared" si="10"/>
        <v>4013.5199999999995</v>
      </c>
      <c r="O58" s="28"/>
    </row>
    <row r="61" spans="1:14" ht="57" customHeight="1">
      <c r="A61" s="46" t="s">
        <v>68</v>
      </c>
      <c r="B61" s="46"/>
      <c r="C61" s="46"/>
      <c r="D61" s="46"/>
      <c r="E61" s="46"/>
      <c r="F61" s="46"/>
      <c r="G61" s="46"/>
      <c r="H61" s="46"/>
      <c r="I61" s="7"/>
      <c r="J61" s="41" t="s">
        <v>70</v>
      </c>
      <c r="K61" s="42"/>
      <c r="L61" s="42"/>
      <c r="M61" s="43"/>
      <c r="N61" s="31">
        <f>J58+L58+N58</f>
        <v>77235.00827000003</v>
      </c>
    </row>
    <row r="62" spans="1:14" ht="15.75">
      <c r="A62" s="47" t="s">
        <v>69</v>
      </c>
      <c r="B62" s="47"/>
      <c r="C62" s="47"/>
      <c r="D62" s="47"/>
      <c r="E62" s="47"/>
      <c r="F62" s="47"/>
      <c r="G62" s="47"/>
      <c r="H62" s="47"/>
      <c r="I62" s="6"/>
      <c r="J62" s="44" t="s">
        <v>71</v>
      </c>
      <c r="K62" s="44"/>
      <c r="L62" s="44"/>
      <c r="M62" s="44"/>
      <c r="N62" s="32">
        <f>H58+I58</f>
        <v>260878.8</v>
      </c>
    </row>
    <row r="63" spans="1:14" ht="15.75">
      <c r="A63" s="6"/>
      <c r="B63" s="6"/>
      <c r="C63" s="6"/>
      <c r="D63" s="6"/>
      <c r="E63" s="6"/>
      <c r="F63" s="6"/>
      <c r="G63" s="6"/>
      <c r="H63" s="6"/>
      <c r="I63" s="6"/>
      <c r="J63" s="45" t="s">
        <v>72</v>
      </c>
      <c r="K63" s="45"/>
      <c r="L63" s="45"/>
      <c r="M63" s="45"/>
      <c r="N63" s="32">
        <f>N61+N62</f>
        <v>338113.80827000004</v>
      </c>
    </row>
    <row r="64" spans="1:14" ht="16.5">
      <c r="A64" s="6"/>
      <c r="B64" s="6"/>
      <c r="C64" s="6"/>
      <c r="D64" s="6"/>
      <c r="E64" s="6"/>
      <c r="F64" s="6"/>
      <c r="G64" s="6"/>
      <c r="H64" s="6"/>
      <c r="I64" s="6"/>
      <c r="J64" s="8"/>
      <c r="K64" s="8"/>
      <c r="L64" s="8"/>
      <c r="M64" s="8"/>
      <c r="N64" s="9"/>
    </row>
  </sheetData>
  <sheetProtection/>
  <mergeCells count="7">
    <mergeCell ref="N1:O1"/>
    <mergeCell ref="J61:M61"/>
    <mergeCell ref="J62:M62"/>
    <mergeCell ref="J63:M63"/>
    <mergeCell ref="A61:H61"/>
    <mergeCell ref="A62:H62"/>
    <mergeCell ref="A2:O2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Berdņikova</dc:creator>
  <cp:keywords/>
  <dc:description/>
  <cp:lastModifiedBy>Igors Belovs</cp:lastModifiedBy>
  <cp:lastPrinted>2021-04-15T11:48:19Z</cp:lastPrinted>
  <dcterms:created xsi:type="dcterms:W3CDTF">2020-09-23T13:17:37Z</dcterms:created>
  <dcterms:modified xsi:type="dcterms:W3CDTF">2021-07-09T09:42:55Z</dcterms:modified>
  <cp:category/>
  <cp:version/>
  <cp:contentType/>
  <cp:contentStatus/>
</cp:coreProperties>
</file>